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R:\Prod\Telcostat_dat\04_Analyse_des_données\03_Résultats\2024\français et originaux\"/>
    </mc:Choice>
  </mc:AlternateContent>
  <xr:revisionPtr revIDLastSave="0" documentId="13_ncr:1_{CBD62E1F-3F21-44A2-B3C0-6F8B72BB59B3}" xr6:coauthVersionLast="47" xr6:coauthVersionMax="47" xr10:uidLastSave="{00000000-0000-0000-0000-000000000000}"/>
  <bookViews>
    <workbookView xWindow="-120" yWindow="-120" windowWidth="29040" windowHeight="15720" tabRatio="849" xr2:uid="{00000000-000D-0000-FFFF-FFFF00000000}"/>
  </bookViews>
  <sheets>
    <sheet name="Intro" sheetId="1" r:id="rId1"/>
    <sheet name="Tab_SM1" sheetId="2" r:id="rId2"/>
    <sheet name="text_SM2" sheetId="3" r:id="rId3"/>
    <sheet name="Tab_SM2" sheetId="5" r:id="rId4"/>
    <sheet name="Tab_SM2 masqué" sheetId="11" state="hidden" r:id="rId5"/>
    <sheet name="SM1PM_post" sheetId="10" r:id="rId6"/>
    <sheet name="SM1PM_prep" sheetId="9" r:id="rId7"/>
    <sheet name="SM1PM_tot" sheetId="7" r:id="rId8"/>
    <sheet name="GraphSM2" sheetId="12" r:id="rId9"/>
    <sheet name="desc" sheetId="8" state="veryHidden"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8" i="11" l="1"/>
  <c r="AT8" i="11"/>
  <c r="AU7" i="11"/>
  <c r="AT7" i="11"/>
  <c r="AU6" i="11"/>
  <c r="AT6" i="11"/>
  <c r="AC7" i="2"/>
  <c r="AC8" i="2"/>
  <c r="AC9" i="2"/>
  <c r="AC5" i="2"/>
  <c r="A14" i="7"/>
  <c r="A12" i="7"/>
  <c r="A11" i="7"/>
  <c r="A14" i="9"/>
  <c r="A12" i="9"/>
  <c r="A11" i="9"/>
  <c r="A14" i="10"/>
  <c r="A12" i="10"/>
  <c r="A11" i="10"/>
  <c r="A15" i="5"/>
  <c r="A13" i="5"/>
  <c r="A12" i="5"/>
  <c r="A17" i="2"/>
  <c r="A15" i="2"/>
  <c r="A14" i="2"/>
  <c r="A10" i="5"/>
  <c r="A9" i="5"/>
  <c r="AV8" i="11" l="1"/>
  <c r="AV6" i="11"/>
  <c r="AS7" i="11"/>
  <c r="A13" i="2" l="1"/>
  <c r="AC4" i="2"/>
  <c r="AV7" i="11" l="1"/>
  <c r="AR7" i="11" l="1"/>
  <c r="AR8" i="11"/>
  <c r="AR6" i="11"/>
  <c r="AR4" i="11"/>
  <c r="A10" i="10" l="1"/>
  <c r="A9" i="10"/>
  <c r="A10" i="9"/>
  <c r="A9" i="9"/>
  <c r="B7" i="3"/>
  <c r="B6" i="3"/>
  <c r="B5" i="3"/>
  <c r="AQ7" i="11" l="1"/>
  <c r="AQ8" i="11"/>
  <c r="AQ6" i="11"/>
  <c r="AP6" i="5"/>
  <c r="AP8" i="5"/>
  <c r="AF7" i="11" l="1"/>
  <c r="AG7" i="11"/>
  <c r="AH7" i="11"/>
  <c r="AI7" i="11"/>
  <c r="AJ7" i="11"/>
  <c r="AK7" i="11"/>
  <c r="AL7" i="11"/>
  <c r="AM7" i="11"/>
  <c r="AN7" i="11"/>
  <c r="AO7" i="11"/>
  <c r="AP7" i="11"/>
  <c r="AP8" i="11"/>
  <c r="AP4" i="11"/>
  <c r="AQ4" i="11"/>
  <c r="AP6" i="11" l="1"/>
  <c r="AO6" i="11" l="1"/>
  <c r="AO8" i="11"/>
  <c r="AO4" i="11" l="1"/>
  <c r="AN8" i="11" l="1"/>
  <c r="AN6" i="11"/>
  <c r="AN4" i="11" l="1"/>
  <c r="AM4" i="11"/>
  <c r="AM8" i="11"/>
  <c r="AM6" i="11"/>
  <c r="E78" i="8" l="1"/>
  <c r="E79" i="8" l="1"/>
  <c r="A8" i="11"/>
  <c r="A7" i="11"/>
  <c r="X7" i="11"/>
  <c r="Y7" i="11"/>
  <c r="Z7" i="11"/>
  <c r="AA7" i="11"/>
  <c r="AB7" i="11"/>
  <c r="AC7" i="11"/>
  <c r="AD7" i="11"/>
  <c r="AE7" i="11"/>
  <c r="W7" i="11"/>
  <c r="A6" i="11"/>
  <c r="A9" i="11" l="1"/>
  <c r="A5" i="11"/>
  <c r="A2" i="11"/>
  <c r="A1" i="11"/>
  <c r="A2" i="2" l="1"/>
  <c r="A1" i="2"/>
  <c r="A2" i="7" l="1"/>
  <c r="A1" i="7"/>
  <c r="A4" i="10"/>
  <c r="A2" i="10"/>
  <c r="A6" i="10" l="1"/>
  <c r="A7" i="10"/>
  <c r="A8" i="10"/>
  <c r="A5" i="10"/>
  <c r="A1" i="10"/>
  <c r="A8" i="9"/>
  <c r="A6" i="9"/>
  <c r="A7" i="9"/>
  <c r="A5" i="9"/>
  <c r="A4" i="9"/>
  <c r="A2" i="9"/>
  <c r="A1" i="9"/>
  <c r="A10" i="7"/>
  <c r="A9" i="7" l="1"/>
  <c r="A6" i="7"/>
  <c r="A7" i="7"/>
  <c r="A8" i="7"/>
  <c r="A5" i="7"/>
  <c r="A4" i="7"/>
  <c r="A11" i="5"/>
  <c r="A8" i="5" l="1"/>
  <c r="A7" i="5"/>
  <c r="A6" i="5"/>
  <c r="A5" i="5"/>
  <c r="A2" i="5"/>
  <c r="A1" i="5"/>
  <c r="B4" i="3"/>
  <c r="B3" i="3"/>
  <c r="A7" i="2"/>
  <c r="A8" i="2"/>
  <c r="A9" i="2"/>
  <c r="A10" i="2"/>
  <c r="A11" i="2"/>
  <c r="A12" i="2"/>
  <c r="A6" i="2"/>
  <c r="A5" i="2"/>
  <c r="D20" i="1"/>
  <c r="D19" i="1"/>
  <c r="D18" i="1"/>
  <c r="B12" i="1" l="1"/>
  <c r="C17" i="1" l="1"/>
  <c r="D16" i="1"/>
  <c r="D15" i="1"/>
  <c r="C14" i="1"/>
</calcChain>
</file>

<file path=xl/sharedStrings.xml><?xml version="1.0" encoding="utf-8"?>
<sst xmlns="http://schemas.openxmlformats.org/spreadsheetml/2006/main" count="422" uniqueCount="235">
  <si>
    <t>-</t>
  </si>
  <si>
    <t>Language</t>
  </si>
  <si>
    <t>Deutsch</t>
  </si>
  <si>
    <t>Français</t>
  </si>
  <si>
    <t>Italiano</t>
  </si>
  <si>
    <t>English</t>
  </si>
  <si>
    <t>D</t>
  </si>
  <si>
    <t>F</t>
  </si>
  <si>
    <t>I</t>
  </si>
  <si>
    <t>E</t>
  </si>
  <si>
    <t>Wählen Sie bitte Ihre Sprache</t>
  </si>
  <si>
    <t>Choisissez votre langue s.v.p.</t>
  </si>
  <si>
    <t>Selezionare la vostra lingua p.f.</t>
  </si>
  <si>
    <t>Please choose your language</t>
  </si>
  <si>
    <t>1. Nombre de clients à la téléphonie mobile</t>
  </si>
  <si>
    <t>2. Parts de marché voix mobile</t>
  </si>
  <si>
    <t>Note:</t>
  </si>
  <si>
    <t>Taux de pénétration en %</t>
  </si>
  <si>
    <t>Nombre d'utilisateurs sans abonnement (cartes prépayées)</t>
  </si>
  <si>
    <t>en % du nombre total de clients</t>
  </si>
  <si>
    <t>Nombre de clients à la téléphonie mobile</t>
  </si>
  <si>
    <t xml:space="preserve"> </t>
  </si>
  <si>
    <t>Swisscom</t>
  </si>
  <si>
    <t>Sunrise</t>
  </si>
  <si>
    <t>Autres</t>
  </si>
  <si>
    <t>Lycamobile</t>
  </si>
  <si>
    <t>1.1 Anzahl Nutzer/innen am 31.12. nach Vertragsart (SM1)</t>
  </si>
  <si>
    <t>Tabelle SM1: Dienste auf Mobilfunknetzen (GSM, NMT ou UMTS)</t>
  </si>
  <si>
    <t>Anzahl Nutzer/innen am 31.12. nach Vertragsart</t>
  </si>
  <si>
    <t>Anzahl Nutzer/innen ohne Kundenverträge (Prepaid-Karten), mit oder ohne internationalem Roaming</t>
  </si>
  <si>
    <t>Gesamtanzahl Nutzer/innen (mit und ohne Kundenvertrag)</t>
  </si>
  <si>
    <t>Anzahl Nutzer/innen am 31.12.</t>
  </si>
  <si>
    <t>Anzahl Mobilfunkkundinnen und -kunden</t>
  </si>
  <si>
    <t>Die zweite Methode ist die bessere und ergibt ein zuverlässigeres Ergebnis, da sie Redundanzen und "falsche Kundinnen und Kunden" nicht mitzählt; entsprechend ist sie teurer.</t>
  </si>
  <si>
    <t>2007 hat das BAKOM das Institut M.I.S. Trend mit der Durchführung einer Umfrage bei den Nutzerinnen und Nutzern von Mobilfunkdiensten beauftragt. Dadurch wurde der Versorgungsgrad der Bevölkerung mit Mobiltelefoniediensten vom 12. März bis 20. Mai 2007 ermittelt. Gemäss dieser Umfrage besassen 80 Prozent der Bevölkerung ab 15 Jahren ein Mobiltelefon, während nach der arithmetischen Methode der Versorgungsgrad Ende 2006 bei 99,1 Prozent lag (Tabelle SM2).</t>
  </si>
  <si>
    <t>- Maschinen, die mit SIM-Karten ausgestattet sind, um mit anderen Maschinen oder mit Personen zu kommunizieren;</t>
  </si>
  <si>
    <t>- Personen mit Wohnsitz im Ausland, die Schweizer SIM-Karten nutzen, um von Inlandtarifen zu profitieren und Roaming-Kosten zu vermeiden;</t>
  </si>
  <si>
    <t>- Doppelzählungen (Inhaber/innen von mehreren SIM-Karten);</t>
  </si>
  <si>
    <t>- Stichprobenerhebung in der Bevölkerung</t>
  </si>
  <si>
    <t>- Arithmetische Methode: Zahl der Verträge wird durch die Zahl der Einwohnerinnen und Einwohner geteilt (in Tabelle SM2)</t>
  </si>
  <si>
    <t>Tabelle SM2: Dienste auf Mobilfunknetzen (GSM, NMT ou UMTS)</t>
  </si>
  <si>
    <t>Gesamtanzahl Nutzer/innen (mit und ohne Kundenverträge)</t>
  </si>
  <si>
    <t>Marktdurchdringung in %</t>
  </si>
  <si>
    <t>Anzahl Nutzer/innen ohne Kundenvertrag (Prepaid-Karten)</t>
  </si>
  <si>
    <t xml:space="preserve">Quellen: 1978 bis 1996: Facts and figures (Telecom PTT); Seit 1998: BAKOM </t>
  </si>
  <si>
    <t>Marktanteile nach Anzahl Kundinnen/Kunden am 31.12.</t>
  </si>
  <si>
    <t>Tabelle SM1PM_tot: Marktanteile Mobilfunknetz</t>
  </si>
  <si>
    <t>Marktanteile in % am 31.12.</t>
  </si>
  <si>
    <t>Andere</t>
  </si>
  <si>
    <t>Bemerkung:</t>
  </si>
  <si>
    <t>Tabelle SM1PM_prep: Marktanteile Mobilfunknetz</t>
  </si>
  <si>
    <t>Tabelle SM1PM_post: Marktanteile Mobilfunknetz</t>
  </si>
  <si>
    <t>Marktanteile nach Anzahl Aktivkunden ohne Abonnement (Prepaid-Karten) am 31.12.</t>
  </si>
  <si>
    <t>Marktanteile nach Anzahl Kunden mit Abonnementen (Postpaid-Karten) am 31.12.</t>
  </si>
  <si>
    <t>Dienste auf Mobilfunknetzen: Benutzer</t>
  </si>
  <si>
    <t>2. Marktanteile Mobilfunknetz</t>
  </si>
  <si>
    <t>1. Anzahl Mobilfunkkundinnen und -kunden</t>
  </si>
  <si>
    <t>1. Numero di clienti di telefonia mobile</t>
  </si>
  <si>
    <t>1.1 Numero di clienti al 31.12 secondo il tipo di contratto (SM1)</t>
  </si>
  <si>
    <t>2. Quote di mercato relative alle reti mobili</t>
  </si>
  <si>
    <t>Tabella SM1: Servizi sulle reti di radiocomunicazione mobile (GSM o UMTS)</t>
  </si>
  <si>
    <t>Numero di clienti al 31.12 secondo il tipo di contratto</t>
  </si>
  <si>
    <t>Numero di clienti con abbonamento e roaming internazionale</t>
  </si>
  <si>
    <t>Numero di clienti con abbonamento, senza roaming internazionale</t>
  </si>
  <si>
    <t>Numero di clienti attivi senza abbonamento (carte prepagate)</t>
  </si>
  <si>
    <t>Numero totale di clienti (con e senza abbonamento)</t>
  </si>
  <si>
    <t>Numero di utenti al 31.12</t>
  </si>
  <si>
    <t>Numero di clienti di telefonia mobile</t>
  </si>
  <si>
    <t>Il secondo metodo, che è anche il più costoso, è migliore e fornisce risultati più affidabili poiché si evitano ridondanze e si escludono i "falsi clienti".</t>
  </si>
  <si>
    <t>- altro.</t>
  </si>
  <si>
    <t>- apparecchi che utilizzano carte SIM per comunicare con altri apparecchi o utenti;</t>
  </si>
  <si>
    <t>- persone domiciliate all'estero che utilizzano carte SIM svizzere per beneficiare delle tariffe nazionali ed evitare i costi di roaming;</t>
  </si>
  <si>
    <t>- conteggi doppi (persone titolari di più carte SIM);</t>
  </si>
  <si>
    <t>- il sondaggio tramite controlli a campione presso la popolazione.</t>
  </si>
  <si>
    <t>- metodo aritmetico: si divide il numero degli abbonamenti per il numero di abitanti come nella tabella SM2;</t>
  </si>
  <si>
    <t>- andere.</t>
  </si>
  <si>
    <t>Tabella SM2: Servizi sulle reti di radiocomunicazione mobile (GSM o UMTS)</t>
  </si>
  <si>
    <t>Tasso di penetrazione in %</t>
  </si>
  <si>
    <t>Numero di utenti senza abbonamento (carte prepagate)</t>
  </si>
  <si>
    <t xml:space="preserve">Fonti: 1978-1996: Facts and figures (Telecom PTT); A partire dal 1998: UFCOM </t>
  </si>
  <si>
    <t>Altri</t>
  </si>
  <si>
    <t>Tabella SM1PM_tot: Quote di mercato relative alle reti mobili</t>
  </si>
  <si>
    <t>Tabella SM1PM_prep: Quote di mercato relative alle reti mobili</t>
  </si>
  <si>
    <t>Tabella SM1PM_post: Quote di mercato relative alle reti mobili</t>
  </si>
  <si>
    <t>Quote di mercato in % al 31.12</t>
  </si>
  <si>
    <t>1. Number of mobile telephony customers</t>
  </si>
  <si>
    <t>1.1 Number of customers as of 31.12 according to the type of contract (SM1)</t>
  </si>
  <si>
    <t>2. Market shares on mobile networks</t>
  </si>
  <si>
    <t>Table SM1: Services on mobile radiocommunication networks (GSM, NMT or UMTS)</t>
  </si>
  <si>
    <t>Number of customers as of 31.12 according to the type of contract</t>
  </si>
  <si>
    <t>Number of customers with contracts, with international roaming</t>
  </si>
  <si>
    <t>Number of customers with contracts, without international roaming</t>
  </si>
  <si>
    <t>Number of active customers without contracts (prepaid cards)</t>
  </si>
  <si>
    <t>Total number of customers (with and without subscriptions)</t>
  </si>
  <si>
    <t>Number of mobile telephony customers</t>
  </si>
  <si>
    <t>The second method is better and gives a more reliable result because it avoids duplication and "false customers". It is also more expensive.</t>
  </si>
  <si>
    <t>In 2007, OFCOM commissioned the MIS Trend Institute to carry out a survey of users of mobile telecommunication services. The mobile telephone penetration rate within the population was measured from 12 March to 20 May 2007 as part of this survey. It appears that 80% of the population aged over 15 years had a mobile telephone, whereas in late 2006 the arithmetical penetration rate shown in table SM2 reached 99.1%.</t>
  </si>
  <si>
    <t>- the arithmetical method: the number of subscriptions is divided by the resident population, as was performed in table SM2;</t>
  </si>
  <si>
    <t>- investigation by sampling the population.</t>
  </si>
  <si>
    <t>- double counting (people with several SIM cards);</t>
  </si>
  <si>
    <t>- persons domiciled abroad using Swiss SIM cards to benefit from the national tariffs and avoid the cost of roaming;</t>
  </si>
  <si>
    <t>- equipment fitted with SIM cards in order to communicate with other equipment or with users;</t>
  </si>
  <si>
    <t>- other.</t>
  </si>
  <si>
    <t>Table SM2: Services on mobile radiocommunication networks (GSM or NMT)</t>
  </si>
  <si>
    <t>Number of users as of 31.12</t>
  </si>
  <si>
    <t>Penetration rate in %</t>
  </si>
  <si>
    <t>Number of users without a subscription (prepaid cards)</t>
  </si>
  <si>
    <t>Sources: 1978 to 1996: Facts and figures (Telecom PTT); Since 1998: OFCOM</t>
  </si>
  <si>
    <t>Table SM1PM_tot: Market shares on mobile networks</t>
  </si>
  <si>
    <t>Others</t>
  </si>
  <si>
    <t>Table SM1PM-prep: Market shares on mobile networks</t>
  </si>
  <si>
    <t>Table SM1PM-post: Market shares on mobile networks</t>
  </si>
  <si>
    <t>Telephony services on mobile networks: Users</t>
  </si>
  <si>
    <t>Serivizi di telefonia sulle reti mobili: Utenti</t>
  </si>
  <si>
    <t>Anzahl Nutzer/innen mit Kundenverträgen, mit internationalem Roaming</t>
  </si>
  <si>
    <t>Anzahl Nutzer/innen mit Kundenverträgen, ohne internationales Roaming</t>
  </si>
  <si>
    <t>Grafik</t>
  </si>
  <si>
    <t>Tab_SM2 masqué</t>
  </si>
  <si>
    <t>Anzahl Nutzer/innen mit Kundenverträgen</t>
  </si>
  <si>
    <t xml:space="preserve">Numero di clienti con abbonamento </t>
  </si>
  <si>
    <t>Number of customers with contracts</t>
  </si>
  <si>
    <t>Anzahl Nutzer/innen ohne Kundenverträge (Prepaid-Karten)</t>
  </si>
  <si>
    <t>Nombre de clients en milliers</t>
  </si>
  <si>
    <t xml:space="preserve">Anzahl Kunden in Tausend </t>
  </si>
  <si>
    <t>Numero di clienti in migliaia</t>
  </si>
  <si>
    <t>Number of customers in thousands</t>
  </si>
  <si>
    <t>1.2 Marktdurchdringung (SM2)</t>
  </si>
  <si>
    <t>1.2 Taux de pénétration (SM2)</t>
  </si>
  <si>
    <t>1.2 Tasso di penetrazione (SM2)</t>
  </si>
  <si>
    <t>1.2 Penetration rate (SM2)</t>
  </si>
  <si>
    <t>Anteil der Kunden, die von einer Konkurrentin zur jetzigen FDA gewechselt sind, die Rufnummer aber beibehalten haben</t>
  </si>
  <si>
    <t>- Aufgrund von Rundungsdifferenzen können die Summen in dieser Tabelle geringfügig vom wirklichen Wert abweichen.</t>
  </si>
  <si>
    <t>- A causa di arrotondamenti, le somme non corrispondono sempre esattamente alla somma degli elementi riportati nella tabella.</t>
  </si>
  <si>
    <t>- In this table the sums do not always correspond exactly with their constituent elements. These small differences are due to rounding up or down</t>
  </si>
  <si>
    <t>Utile indicazione:</t>
  </si>
  <si>
    <t>2.1 Market shares in terms of customer numbers on 31.12 (SM1PM_tot)</t>
  </si>
  <si>
    <t>2.1 Quote di mercato in base al numero di clienti al 31.12 (SM1PM_tot)</t>
  </si>
  <si>
    <t>2.1 Marktanteile nach Anzahl Kundinnen/Kunden am 31.12. (SM1PM_tot)</t>
  </si>
  <si>
    <t>2.2 Market shares in terms of number of active customers without subscription (prepaid cards) as of 31.12 (SM1PM_prep)</t>
  </si>
  <si>
    <t>2.2 Quote di mercato relative al numero di clienti attivi senza abbonamento (carte prepagate) al 31.12 (SM1PM_prep)</t>
  </si>
  <si>
    <t>2.2 Marktanteile nach Anzahl Aktivkunden ohne Abonnement (Prepaid-Karten) am 31.12. (SM1PM_prep)</t>
  </si>
  <si>
    <t>2.3 Market shares in terms of number of active customers with subscription (postpaid cards) as of 31.12 (SM1PM_post)</t>
  </si>
  <si>
    <t>2.3 Quote di mercato relative al numero di clienti con abbonamento (carte postpaid) al 31.12 (SM1PM_post)</t>
  </si>
  <si>
    <t>2.3 Marktanteile nach Anzahl Kunden mit Abonnementen (Postpaid-Karten) am 31.12. (SM1PM_post)</t>
  </si>
  <si>
    <t>Quote di mercato in base al numero di clienti al 31.12</t>
  </si>
  <si>
    <t>Market shares in terms of customer numbers on 31.12</t>
  </si>
  <si>
    <t>Quota di mercato in % il 31.12</t>
  </si>
  <si>
    <t>Market shares in % on 31.12</t>
  </si>
  <si>
    <t>Quote di mercato relative al numero di clienti attivi senza abbonamento (carte prepagate) al 31.12</t>
  </si>
  <si>
    <t>Market shares in terms of number of active customers without subscription (prepaid cards) as of 31.12</t>
  </si>
  <si>
    <t>Market shares in % as of 31.12</t>
  </si>
  <si>
    <t>Quote di mercato relative al numero di clienti con abbonamento (carte postpaid) al 31.12</t>
  </si>
  <si>
    <t>Market shares in terms of number of active customers with subscription (prepaid cards) as of 31.12</t>
  </si>
  <si>
    <t>Les services téléphoniques sur réseaux mobiles : les utilisateurs</t>
  </si>
  <si>
    <t>1.1 Nombre de clients au 31.12. selon le type de contrat (SM1)</t>
  </si>
  <si>
    <t>2.1 Parts de marché en termes de nombre de clients au 31.12. (SM1PM_tot)</t>
  </si>
  <si>
    <t>2.2 Parts de marché en termes de nombre de clients actifs sans abonnement (cartes prépayées) au 31.12. (SM1PM_prep)</t>
  </si>
  <si>
    <t>2.3 Parts de marché en termes de nombre de clients avec abonnement (cartes postpayées) au 31.12. (SM1PM_post)</t>
  </si>
  <si>
    <t>Tableau SM1 : Services sur les réseaux de radiocommunication mobiles (GSM, NMT ou UMTS)</t>
  </si>
  <si>
    <t>Nombre de clients au 31.12. selon le type de contrat</t>
  </si>
  <si>
    <t>Nombre de clients avec abonnement, avec itinérance internationale</t>
  </si>
  <si>
    <t>Nombre de clients avec abonnement, sans itinérance internationale</t>
  </si>
  <si>
    <t>Nombre de clients actifs sans abonnement (cartes prépayées)</t>
  </si>
  <si>
    <t>Nombre total de clients (avec et sans abonnement)</t>
  </si>
  <si>
    <t>— la méthode arithmétique : on divise le nombre d'abonnements par la population résidente, comme nous l'avons fait dans le tableau SM2 ;</t>
  </si>
  <si>
    <t>— l'enquête par échantillonnage auprès de la population.</t>
  </si>
  <si>
    <t>Deux méthodes s'offrent à nous pour mesurer le taux de pénétration de la téléphonie mobile dans la population :
— la méthode arithmétique : on divise le nombre d'abonnements par la population résidente, comme nous l'avons fait dans le tableau SM2 ;
— l'enquête par échantillonnage auprès de la population.</t>
  </si>
  <si>
    <t>— doubles comptages (personnes titulaires de plusieurs cartes SIM);</t>
  </si>
  <si>
    <t>— Personnes domiciliées à l'étranger utilisant des cartes SIM suisses pour bénéficier des tarifs nationaux et éviter le coût du roaming;</t>
  </si>
  <si>
    <t>— machines équipées de cartes SIM pour communiquer avec d'autres machines ou avec des utilisateurs;</t>
  </si>
  <si>
    <t>— autres.</t>
  </si>
  <si>
    <t>Nel 2007, l'UFCOM ha incaricato l'istituto MIS Trend di realizzare uno studio presso gli utenti di servizi mobili di telecomunicazione. Nel quadro di questo sondaggio, tenutosi dal 12 marzo al 20 maggio 2007, è stato misurato il tasso di penetrazione della telefonia mobile fra gli abitanti. Ne risulta che 80% della popolazione con un'età superiore ai 15 anni disponeva di un cellulare, mentre alla fine del 2006 il tasso di penetrazione aritmetico presentato nella tabella SM2 raggiungeva il 99,1 per cento.</t>
  </si>
  <si>
    <t>La deuxième méthode est meilleure et donne un résultat plus fiable, car elle évite les redondances et les « faux clients ». Elle est aussi plus coûteuse.</t>
  </si>
  <si>
    <t>En 2007, l'OFCOM a mandaté l'institut MIS Trend pour réaliser une étude auprès des usagers des services mobiles de télécommunication. Le taux de pénétration du téléphone mobile dans la population a été mesuré du 12 mars au 20 mai 2007 dans le cadre de cette enquête. Il en ressort que 80 % de la population âgée de plus de 15 ans était équipée d'un téléphone mobile, alors qu'à fin 2006, le taux de pénétration arithmétique présenté sur le tableau SM2 atteignait 99,1 %.</t>
  </si>
  <si>
    <t>Tableau SM2 : Services sur les réseaux de radiocommunication mobiles (GSM, NMT ou UMTS)</t>
  </si>
  <si>
    <t>Nombre d'utilisateurs au 31.12.</t>
  </si>
  <si>
    <t>Sources. — De 1978 à 1996 : Facts and figures (Telecom PTT) ; dès 1998 : OFCOM.</t>
  </si>
  <si>
    <t>Tableau SM1PM_tot : Parts de marché voix mobile</t>
  </si>
  <si>
    <t>Parts de marché en termes de nombre de clients au 31.12.</t>
  </si>
  <si>
    <t>Parts de marché en % au 31.12.</t>
  </si>
  <si>
    <t xml:space="preserve">Remarque : </t>
  </si>
  <si>
    <t>— Dans ce tableau, la somme dans chaque colonne ne donne pas toujours 100 %. Ces minimes différences sont dues aux erreurs d'arrondi.</t>
  </si>
  <si>
    <t>Tableau SM1PM_prep : Parts de marché voix mobile</t>
  </si>
  <si>
    <t>Parts de marché en termes de nombre de clients actifs sans abonnement (cartes prépayées) au 31.12.</t>
  </si>
  <si>
    <t>Tableau SM1PM_post : Parts de marché voix mobile</t>
  </si>
  <si>
    <t>Parts de marché en termes de nombre de clients avec abonnement (cartes postpayées) au 31.12.</t>
  </si>
  <si>
    <t>Nombre de clients avec abonnement</t>
  </si>
  <si>
    <t>Salt</t>
  </si>
  <si>
    <t>... Zahl unbekannt (nicht erhoben).</t>
  </si>
  <si>
    <t>... Chiffre inconnu (non relevé).</t>
  </si>
  <si>
    <t>... Dato non noto (non rilevato).</t>
  </si>
  <si>
    <t>... Unknown (not been gathered).</t>
  </si>
  <si>
    <t>…</t>
  </si>
  <si>
    <t>Remarque :</t>
  </si>
  <si>
    <t>Nota bene:</t>
  </si>
  <si>
    <t>Es gibt zwei Methoden, um den Versorgungsgrad der Bevölkerung mit Mobiltelefoniediensten zu messen:
— Arithmetische Methode: Zahl der Verträge wird durch die Zahl der Einwohnerinnen und Einwohner geteilt (in Tabelle SM2);
— Stichprobenerhebung in der Bevölkerung.</t>
  </si>
  <si>
    <t>Disponiamo di due metodi per misurare il tasso di penetrazione della telefonia mobile nella popolazione:
— metodo aritmetico: si divide il numero degli abbonamenti per il numero di abitanti come nella tabella SM2;
— il sondaggio tramite controlli a campione presso la popolazione.</t>
  </si>
  <si>
    <t>Two methods are available for measuring the penetration rate of mobile telephony within the population:
— the arithmetical method: the number of subscriptions is divided by the resident population, as was performed in table SM2;
— investigation by sampling the population.</t>
  </si>
  <si>
    <t>1) Estimations à partir des données publiées dans le document « FORM 20F » de Swisscom et de la Statistique sur les télécommunications de 1998.</t>
  </si>
  <si>
    <t>1) Estimates based on data published in Swisscom's ‘FORM 20F’ document and the 1998 telecommunications statistics.</t>
  </si>
  <si>
    <t>1) Le stime si basano sui dati pubblicati nel documento “FORM 20F” di Swisscom e sulle statistiche sulle telecomunicazioni del 1998.</t>
  </si>
  <si>
    <t>1) Schätzungen auf der Grundlage der in der „FORM 20F“ der Swisscom veröffentlichten Daten und der Fernmeldestatistik 1998.</t>
  </si>
  <si>
    <r>
      <t>590'433</t>
    </r>
    <r>
      <rPr>
        <vertAlign val="superscript"/>
        <sz val="10"/>
        <color theme="1"/>
        <rFont val="Arial"/>
        <family val="2"/>
      </rPr>
      <t xml:space="preserve">1) </t>
    </r>
  </si>
  <si>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</si>
  <si>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</si>
  <si>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</si>
  <si>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</si>
  <si>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</si>
  <si>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</si>
  <si>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</si>
  <si>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</si>
  <si>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 BAKOM 2025</t>
  </si>
  <si>
    <t>© OFCOM 2025</t>
  </si>
  <si>
    <t>© UFCOM 2025</t>
  </si>
  <si>
    <t>Ver. 23-24</t>
  </si>
  <si>
    <t>Var. 23-24</t>
  </si>
  <si>
    <t>in % der Gesamtzahl</t>
  </si>
  <si>
    <t>en % du total</t>
  </si>
  <si>
    <t>in % del totale</t>
  </si>
  <si>
    <t>davon jene, die das UMTS-Netz nutzen und über den IMEI-Code identifiziert werden</t>
  </si>
  <si>
    <t>dont ceux utilisant le réseau UMTS et identifiés par le code IMEI</t>
  </si>
  <si>
    <t>di cui: clienti che utilizzano la rete UMTS e sono identificati con il codice IMEI</t>
  </si>
  <si>
    <t>of which those using the UMTS network and identified by the IMEI code</t>
  </si>
  <si>
    <t>davon jene, die zwischen dem 01.01. und dem 31.12. die Anbieterin gewechselt haben aber die Rufnummer beibehalten haben</t>
  </si>
  <si>
    <t>dont ceux ayant changé d'opérateur durant la période du 01.01. au 31.12. sans changer de numéro d'appel</t>
  </si>
  <si>
    <t>di cui: clienti che hanno cambiato operatore durante il periodo 01.01-31.12 senza cambiare numero telefonico</t>
  </si>
  <si>
    <t>of which those who changed operator during the period form 01.01 to 31.12 without changing their number</t>
  </si>
  <si>
    <t>in % der Gesamtzahl der Kunden</t>
  </si>
  <si>
    <t>in % del numero totale di clienti</t>
  </si>
  <si>
    <t>as a % of the total number of customers</t>
  </si>
  <si>
    <t>as a % of the total</t>
  </si>
  <si>
    <t>Die Gründe für diese Differenz sind aus unserer Sicht folgende:
- Doppelzählungen (Inhaber/innen von mehreren SIM-Karten);
- Personen mit Wohnsitz im Ausland, die Schweizer SIM-Karten nutzen, um von Inlandtarifen zu profitieren und Roaming-Kosten zu vermeiden;
- Maschinen, die mit SIM-Karten ausgestattet sind, um mit anderen Maschinen oder mit Personen zu kommunizieren;
- andere.
Die Einzelheiten dieser Studie finden Sie auf unserer Website, indem Sie den folgenden Link in einem Browser öffnen: www.bakom.admin.ch/de/analyse-der-nachfrage</t>
  </si>
  <si>
    <t>Nous attribuons cette différence aux facteurs suivants :
— doubles comptages (personnes titulaires de plusieurs cartes SIM) ;
— personnes domiciliées à l'étranger utilisant des cartes SIM suisses pour bénéficier des tarifs nationaux et éviter le coût du roaming ;
— machines équipées de cartes SIM pour communiquer avec d'autres machines ou avec des utilisateurs ;
— autres.
Vous trouverez les détails de cette étude sur notre site internet en ouvrant le lien ci-après dans un navigateur : www.bakom.admin.ch/fr/analyse-de-la-demande</t>
  </si>
  <si>
    <t>Queste differenze sono da attribuire ai fattori seguenti:
- conteggi doppi (persone titolari di più carte SIM);
- persone domiciliate all'estero che utilizzano carte SIM svizzere per beneficiare delle tariffe nazionali ed evitare i costi di roaming;
- apparecchi che utilizzano carte SIM per comunicare con altri apparecchi o utenti;
- altro.
I dettagli di questo studio sono disponibili sul nostro sito Internet aprendo il seguente link in un browser: www.bakom.admin.ch/it/analisi-della-domanda</t>
  </si>
  <si>
    <t>We attribute this difference to the following factors:
- double counting (people with several SIM cards);
- persons domiciled abroad using Swiss SIM cards to benefit from the national tariffs and avoid the cost of roaming;
- equipment fitted with SIM cards in order to communicate with other equipment or with users;
- other.
Details of this study can be found on our website by opening the following link in a browser: www.bakom.admin.ch/en/demand-analysis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</si>
</sst>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__;\-#,###,##0__;\-__;@__\ "/>
    <numFmt numFmtId="166" formatCode="0.0%"/>
    <numFmt numFmtId="167" formatCode="_ * #,##0_ ;_ * \-#,##0_ ;_ * &quot;-&quot;??_ ;_ @_ "/>
  </numFmts>
  <fonts count="25" x14ac:knownFonts="1">
    <font>
      <sz val="10"/>
      <color theme="1"/>
      <name val="Arial"/>
      <family val="2"/>
    </font>
    <font>
      <b/>
      <sz val="10"/>
      <color theme="1"/>
      <name val="Arial"/>
      <family val="2"/>
    </font>
    <font>
      <sz val="10"/>
      <name val="Arial"/>
      <family val="2"/>
    </font>
    <font>
      <sz val="8"/>
      <name val="Arial Narrow"/>
      <family val="2"/>
    </font>
    <font>
      <b/>
      <sz val="12"/>
      <name val="Arial"/>
      <family val="2"/>
    </font>
    <font>
      <b/>
      <sz val="12"/>
      <color theme="1"/>
      <name val="Arial"/>
      <family val="2"/>
    </font>
    <font>
      <sz val="11"/>
      <color rgb="FF000000"/>
      <name val="Arial"/>
      <family val="2"/>
    </font>
    <font>
      <sz val="11"/>
      <name val="Arial"/>
      <family val="2"/>
    </font>
    <font>
      <b/>
      <sz val="10"/>
      <name val="Arial"/>
      <family val="2"/>
    </font>
    <font>
      <b/>
      <sz val="11"/>
      <name val="Arial"/>
      <family val="2"/>
    </font>
    <font>
      <sz val="8"/>
      <color theme="1"/>
      <name val="Arial"/>
      <family val="2"/>
    </font>
    <font>
      <b/>
      <sz val="11"/>
      <color theme="1"/>
      <name val="Arial"/>
      <family val="2"/>
      <scheme val="minor"/>
    </font>
    <font>
      <b/>
      <sz val="9"/>
      <color theme="1"/>
      <name val="Arial"/>
      <family val="2"/>
    </font>
    <font>
      <b/>
      <sz val="14"/>
      <color theme="1"/>
      <name val="Arial"/>
      <family val="2"/>
    </font>
    <font>
      <b/>
      <sz val="11"/>
      <color rgb="FF000000"/>
      <name val="Arial"/>
      <family val="2"/>
    </font>
    <font>
      <sz val="10"/>
      <color rgb="FF000000"/>
      <name val="Arial"/>
      <family val="2"/>
    </font>
    <font>
      <sz val="9"/>
      <color rgb="FF000000"/>
      <name val="Arial"/>
      <family val="2"/>
    </font>
    <font>
      <sz val="9"/>
      <name val="Arial"/>
      <family val="2"/>
    </font>
    <font>
      <sz val="10"/>
      <color theme="1"/>
      <name val="Arial"/>
      <family val="2"/>
    </font>
    <font>
      <sz val="10"/>
      <color theme="1"/>
      <name val="Arial"/>
      <family val="2"/>
      <scheme val="minor"/>
    </font>
    <font>
      <sz val="10"/>
      <color theme="1"/>
      <name val="Arial"/>
      <family val="2"/>
      <scheme val="major"/>
    </font>
    <font>
      <sz val="10"/>
      <color rgb="FF000000"/>
      <name val="Arial"/>
      <family val="2"/>
      <scheme val="minor"/>
    </font>
    <font>
      <vertAlign val="superscript"/>
      <sz val="10"/>
      <color theme="1"/>
      <name val="Arial"/>
      <family val="2"/>
    </font>
    <font>
      <u/>
      <sz val="10"/>
      <color theme="10"/>
      <name val="Arial"/>
      <family val="2"/>
    </font>
    <font>
      <sz val="8"/>
      <color indexed="8"/>
      <name val="Arial Narrow"/>
      <family val="2"/>
    </font>
  </fonts>
  <fills count="7">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rgb="FFFFFF00"/>
        <bgColor indexed="64"/>
      </patternFill>
    </fill>
    <fill>
      <patternFill patternType="solid">
        <fgColor theme="0" tint="-4.9989318521683403E-2"/>
        <bgColor indexed="64"/>
      </patternFill>
    </fill>
    <fill>
      <patternFill patternType="lightGrid"/>
    </fill>
  </fills>
  <borders count="82">
    <border>
      <left/>
      <right/>
      <top/>
      <bottom/>
      <diagonal/>
    </border>
    <border>
      <left style="thin">
        <color theme="0" tint="-0.14996795556505021"/>
      </left>
      <right style="thin">
        <color theme="0" tint="-0.14996795556505021"/>
      </right>
      <top style="thin">
        <color auto="1"/>
      </top>
      <bottom style="thin">
        <color auto="1"/>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indexed="64"/>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thin">
        <color theme="2" tint="-9.9917600024414813E-2"/>
      </left>
      <right style="thin">
        <color theme="2" tint="-9.9917600024414813E-2"/>
      </right>
      <top style="thin">
        <color theme="2" tint="-9.9917600024414813E-2"/>
      </top>
      <bottom style="thin">
        <color theme="2" tint="-9.9917600024414813E-2"/>
      </bottom>
      <diagonal/>
    </border>
    <border>
      <left style="thin">
        <color theme="2" tint="-9.9917600024414813E-2"/>
      </left>
      <right style="thin">
        <color theme="2" tint="-9.9917600024414813E-2"/>
      </right>
      <top style="thin">
        <color theme="2" tint="-9.9917600024414813E-2"/>
      </top>
      <bottom/>
      <diagonal/>
    </border>
    <border>
      <left style="thin">
        <color theme="0" tint="-0.14996795556505021"/>
      </left>
      <right/>
      <top/>
      <bottom/>
      <diagonal/>
    </border>
    <border>
      <left style="thin">
        <color theme="0" tint="-0.14996795556505021"/>
      </left>
      <right/>
      <top style="thin">
        <color theme="0" tint="-0.14996795556505021"/>
      </top>
      <bottom style="thin">
        <color auto="1"/>
      </bottom>
      <diagonal/>
    </border>
    <border>
      <left style="thin">
        <color theme="2" tint="-9.9887081514938816E-2"/>
      </left>
      <right style="thin">
        <color theme="2" tint="-9.9887081514938816E-2"/>
      </right>
      <top style="thin">
        <color theme="2" tint="-9.9887081514938816E-2"/>
      </top>
      <bottom style="thin">
        <color auto="1"/>
      </bottom>
      <diagonal/>
    </border>
    <border>
      <left style="thin">
        <color theme="0" tint="-0.14990691854609822"/>
      </left>
      <right style="thin">
        <color theme="0" tint="-0.14990691854609822"/>
      </right>
      <top style="thin">
        <color theme="0" tint="-0.14990691854609822"/>
      </top>
      <bottom style="thin">
        <color indexed="64"/>
      </bottom>
      <diagonal/>
    </border>
    <border>
      <left style="thin">
        <color theme="2" tint="-9.9948118533890809E-2"/>
      </left>
      <right style="thin">
        <color theme="2" tint="-9.9948118533890809E-2"/>
      </right>
      <top style="thin">
        <color theme="2" tint="-9.9948118533890809E-2"/>
      </top>
      <bottom style="thin">
        <color indexed="64"/>
      </bottom>
      <diagonal/>
    </border>
    <border>
      <left style="thin">
        <color theme="2" tint="-9.9917600024414813E-2"/>
      </left>
      <right style="thin">
        <color theme="2" tint="-9.9917600024414813E-2"/>
      </right>
      <top style="thin">
        <color theme="2" tint="-9.9917600024414813E-2"/>
      </top>
      <bottom style="thin">
        <color indexed="64"/>
      </bottom>
      <diagonal/>
    </border>
    <border>
      <left style="thin">
        <color theme="0" tint="-0.14996795556505021"/>
      </left>
      <right style="thin">
        <color indexed="64"/>
      </right>
      <top style="thin">
        <color auto="1"/>
      </top>
      <bottom/>
      <diagonal/>
    </border>
    <border>
      <left style="thin">
        <color theme="2" tint="-9.9917600024414813E-2"/>
      </left>
      <right style="thin">
        <color indexed="64"/>
      </right>
      <top style="thin">
        <color theme="2" tint="-9.9917600024414813E-2"/>
      </top>
      <bottom style="thin">
        <color theme="2" tint="-9.9917600024414813E-2"/>
      </bottom>
      <diagonal/>
    </border>
    <border>
      <left style="thin">
        <color theme="2" tint="-9.9917600024414813E-2"/>
      </left>
      <right style="thin">
        <color indexed="64"/>
      </right>
      <top style="thin">
        <color theme="2" tint="-9.9917600024414813E-2"/>
      </top>
      <bottom/>
      <diagonal/>
    </border>
    <border>
      <left style="thin">
        <color theme="2" tint="-9.9917600024414813E-2"/>
      </left>
      <right style="thin">
        <color indexed="64"/>
      </right>
      <top style="thin">
        <color theme="2" tint="-9.9917600024414813E-2"/>
      </top>
      <bottom style="thin">
        <color indexed="64"/>
      </bottom>
      <diagonal/>
    </border>
    <border>
      <left style="thin">
        <color theme="0" tint="-0.14990691854609822"/>
      </left>
      <right style="thin">
        <color theme="0" tint="-0.14990691854609822"/>
      </right>
      <top style="thin">
        <color theme="0" tint="-0.14990691854609822"/>
      </top>
      <bottom/>
      <diagonal/>
    </border>
    <border>
      <left/>
      <right style="thin">
        <color indexed="64"/>
      </right>
      <top style="thin">
        <color indexed="64"/>
      </top>
      <bottom/>
      <diagonal/>
    </border>
    <border>
      <left/>
      <right style="thin">
        <color indexed="64"/>
      </right>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theme="2" tint="-9.9948118533890809E-2"/>
      </left>
      <right style="thin">
        <color theme="0" tint="-0.14999847407452621"/>
      </right>
      <top style="thin">
        <color theme="2" tint="-9.9948118533890809E-2"/>
      </top>
      <bottom style="thin">
        <color theme="2" tint="-9.9948118533890809E-2"/>
      </bottom>
      <diagonal/>
    </border>
    <border>
      <left style="thin">
        <color theme="2" tint="-9.9948118533890809E-2"/>
      </left>
      <right style="thin">
        <color theme="0" tint="-0.14999847407452621"/>
      </right>
      <top style="thin">
        <color theme="2" tint="-9.9948118533890809E-2"/>
      </top>
      <bottom style="thin">
        <color indexed="64"/>
      </bottom>
      <diagonal/>
    </border>
    <border>
      <left style="thin">
        <color theme="0" tint="-0.14993743705557422"/>
      </left>
      <right style="thin">
        <color theme="0" tint="-0.14999847407452621"/>
      </right>
      <top style="thin">
        <color indexed="64"/>
      </top>
      <bottom style="thin">
        <color theme="2" tint="-9.9948118533890809E-2"/>
      </bottom>
      <diagonal/>
    </border>
    <border>
      <left/>
      <right/>
      <top/>
      <bottom style="thin">
        <color indexed="64"/>
      </bottom>
      <diagonal/>
    </border>
    <border>
      <left style="thin">
        <color theme="0" tint="-0.14993743705557422"/>
      </left>
      <right style="thin">
        <color theme="0" tint="-0.24994659260841701"/>
      </right>
      <top style="thin">
        <color indexed="64"/>
      </top>
      <bottom style="thin">
        <color theme="0" tint="-0.14990691854609822"/>
      </bottom>
      <diagonal/>
    </border>
    <border>
      <left style="thin">
        <color theme="0" tint="-0.14990691854609822"/>
      </left>
      <right style="thin">
        <color theme="0" tint="-0.24994659260841701"/>
      </right>
      <top style="thin">
        <color theme="0" tint="-0.14990691854609822"/>
      </top>
      <bottom style="thin">
        <color theme="0" tint="-0.14990691854609822"/>
      </bottom>
      <diagonal/>
    </border>
    <border>
      <left/>
      <right style="thin">
        <color indexed="64"/>
      </right>
      <top style="thin">
        <color theme="0" tint="-0.14999847407452621"/>
      </top>
      <bottom style="thin">
        <color indexed="64"/>
      </bottom>
      <diagonal/>
    </border>
    <border>
      <left style="thin">
        <color theme="2" tint="-9.9917600024414813E-2"/>
      </left>
      <right style="thin">
        <color theme="0" tint="-0.14996795556505021"/>
      </right>
      <top/>
      <bottom style="thin">
        <color theme="0" tint="-0.14999847407452621"/>
      </bottom>
      <diagonal/>
    </border>
    <border>
      <left style="thin">
        <color theme="2" tint="-9.9917600024414813E-2"/>
      </left>
      <right style="thin">
        <color theme="0" tint="-0.14996795556505021"/>
      </right>
      <top style="thin">
        <color theme="0" tint="-0.14999847407452621"/>
      </top>
      <bottom style="thin">
        <color theme="0" tint="-0.14999847407452621"/>
      </bottom>
      <diagonal/>
    </border>
    <border>
      <left style="thin">
        <color theme="2" tint="-9.9887081514938816E-2"/>
      </left>
      <right style="thin">
        <color theme="0" tint="-0.14996795556505021"/>
      </right>
      <top style="thin">
        <color theme="0" tint="-0.14999847407452621"/>
      </top>
      <bottom style="thin">
        <color indexed="64"/>
      </bottom>
      <diagonal/>
    </border>
    <border>
      <left/>
      <right style="thin">
        <color indexed="64"/>
      </right>
      <top style="thin">
        <color theme="2" tint="-9.9948118533890809E-2"/>
      </top>
      <bottom style="thin">
        <color theme="2" tint="-9.9948118533890809E-2"/>
      </bottom>
      <diagonal/>
    </border>
    <border>
      <left/>
      <right style="thin">
        <color indexed="64"/>
      </right>
      <top style="thin">
        <color theme="2" tint="-9.9948118533890809E-2"/>
      </top>
      <bottom style="thin">
        <color indexed="64"/>
      </bottom>
      <diagonal/>
    </border>
    <border>
      <left style="thin">
        <color theme="0" tint="-0.14993743705557422"/>
      </left>
      <right style="thin">
        <color theme="0" tint="-0.24994659260841701"/>
      </right>
      <top style="thin">
        <color indexed="64"/>
      </top>
      <bottom/>
      <diagonal/>
    </border>
    <border>
      <left style="thin">
        <color theme="2" tint="-9.9948118533890809E-2"/>
      </left>
      <right style="thin">
        <color theme="0" tint="-0.24994659260841701"/>
      </right>
      <top style="thin">
        <color theme="2" tint="-9.9948118533890809E-2"/>
      </top>
      <bottom style="thin">
        <color theme="2" tint="-9.9948118533890809E-2"/>
      </bottom>
      <diagonal/>
    </border>
    <border>
      <left style="thin">
        <color theme="2" tint="-9.9948118533890809E-2"/>
      </left>
      <right style="thin">
        <color theme="0" tint="-0.24994659260841701"/>
      </right>
      <top style="thin">
        <color theme="2" tint="-9.9948118533890809E-2"/>
      </top>
      <bottom style="thin">
        <color indexed="64"/>
      </bottom>
      <diagonal/>
    </border>
    <border>
      <left style="thin">
        <color theme="0" tint="-0.14999847407452621"/>
      </left>
      <right style="thin">
        <color theme="0" tint="-0.14996795556505021"/>
      </right>
      <top style="thin">
        <color indexed="64"/>
      </top>
      <bottom/>
      <diagonal/>
    </border>
    <border>
      <left style="thin">
        <color theme="0" tint="-0.14999847407452621"/>
      </left>
      <right style="thin">
        <color theme="0" tint="-0.14996795556505021"/>
      </right>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indexed="64"/>
      </bottom>
      <diagonal/>
    </border>
    <border>
      <left style="thin">
        <color theme="0" tint="-0.14999847407452621"/>
      </left>
      <right style="thin">
        <color theme="0" tint="-0.14996795556505021"/>
      </right>
      <top/>
      <bottom style="thin">
        <color indexed="64"/>
      </bottom>
      <diagonal/>
    </border>
    <border>
      <left/>
      <right style="thin">
        <color theme="1"/>
      </right>
      <top style="thin">
        <color theme="1"/>
      </top>
      <bottom/>
      <diagonal/>
    </border>
    <border>
      <left/>
      <right style="thin">
        <color theme="1"/>
      </right>
      <top/>
      <bottom style="thin">
        <color theme="0" tint="-0.24994659260841701"/>
      </bottom>
      <diagonal/>
    </border>
    <border>
      <left/>
      <right style="thin">
        <color theme="1"/>
      </right>
      <top style="thin">
        <color theme="0" tint="-0.24994659260841701"/>
      </top>
      <bottom style="thin">
        <color theme="0" tint="-0.24994659260841701"/>
      </bottom>
      <diagonal/>
    </border>
    <border>
      <left style="thin">
        <color theme="0" tint="-0.24994659260841701"/>
      </left>
      <right style="thin">
        <color theme="0" tint="-0.14999847407452621"/>
      </right>
      <top style="thin">
        <color theme="1"/>
      </top>
      <bottom/>
      <diagonal/>
    </border>
    <border>
      <left style="thin">
        <color theme="0" tint="-0.24994659260841701"/>
      </left>
      <right style="thin">
        <color theme="0" tint="-0.14999847407452621"/>
      </right>
      <top/>
      <bottom style="thin">
        <color theme="0" tint="-0.24994659260841701"/>
      </bottom>
      <diagonal/>
    </border>
    <border>
      <left style="thin">
        <color theme="0" tint="-0.24994659260841701"/>
      </left>
      <right style="thin">
        <color theme="0" tint="-0.14999847407452621"/>
      </right>
      <top style="thin">
        <color theme="0" tint="-0.24994659260841701"/>
      </top>
      <bottom style="thin">
        <color theme="0" tint="-0.24994659260841701"/>
      </bottom>
      <diagonal/>
    </border>
    <border>
      <left style="thin">
        <color theme="0" tint="-0.14996795556505021"/>
      </left>
      <right style="thin">
        <color theme="0" tint="-0.14999847407452621"/>
      </right>
      <top style="thin">
        <color indexed="64"/>
      </top>
      <bottom/>
      <diagonal/>
    </border>
    <border>
      <left style="thin">
        <color theme="0" tint="-0.14996795556505021"/>
      </left>
      <right style="thin">
        <color theme="0" tint="-0.14999847407452621"/>
      </right>
      <top/>
      <bottom style="thin">
        <color theme="0" tint="-0.14999847407452621"/>
      </bottom>
      <diagonal/>
    </border>
    <border>
      <left style="thin">
        <color theme="0" tint="-0.14996795556505021"/>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9847407452621"/>
      </right>
      <top style="thin">
        <color theme="0" tint="-0.14999847407452621"/>
      </top>
      <bottom style="thin">
        <color indexed="64"/>
      </bottom>
      <diagonal/>
    </border>
    <border>
      <left style="thin">
        <color theme="0" tint="-0.24994659260841701"/>
      </left>
      <right style="thin">
        <color theme="0" tint="-0.14999847407452621"/>
      </right>
      <top style="thin">
        <color indexed="64"/>
      </top>
      <bottom/>
      <diagonal/>
    </border>
    <border>
      <left style="thin">
        <color theme="0" tint="-0.24994659260841701"/>
      </left>
      <right style="thin">
        <color theme="0" tint="-0.14999847407452621"/>
      </right>
      <top style="thin">
        <color theme="2" tint="-9.9948118533890809E-2"/>
      </top>
      <bottom style="thin">
        <color theme="2" tint="-9.9948118533890809E-2"/>
      </bottom>
      <diagonal/>
    </border>
    <border>
      <left style="thin">
        <color theme="0" tint="-0.24994659260841701"/>
      </left>
      <right style="thin">
        <color theme="0" tint="-0.14999847407452621"/>
      </right>
      <top style="thin">
        <color theme="2" tint="-9.9948118533890809E-2"/>
      </top>
      <bottom style="thin">
        <color indexed="64"/>
      </bottom>
      <diagonal/>
    </border>
    <border>
      <left style="thin">
        <color theme="0" tint="-0.14996795556505021"/>
      </left>
      <right style="thin">
        <color theme="0" tint="-0.14999847407452621"/>
      </right>
      <top/>
      <bottom style="thin">
        <color indexed="64"/>
      </bottom>
      <diagonal/>
    </border>
    <border>
      <left/>
      <right style="thin">
        <color indexed="64"/>
      </right>
      <top/>
      <bottom/>
      <diagonal/>
    </border>
    <border>
      <left style="thin">
        <color theme="0" tint="-0.14999847407452621"/>
      </left>
      <right style="thin">
        <color theme="0" tint="-0.14999847407452621"/>
      </right>
      <top style="thin">
        <color theme="1"/>
      </top>
      <bottom/>
      <diagonal/>
    </border>
    <border>
      <left style="thin">
        <color theme="0" tint="-0.14999847407452621"/>
      </left>
      <right style="thin">
        <color theme="0" tint="-0.14999847407452621"/>
      </right>
      <top/>
      <bottom style="thin">
        <color theme="0" tint="-0.24994659260841701"/>
      </bottom>
      <diagonal/>
    </border>
    <border>
      <left style="thin">
        <color theme="0" tint="-0.14999847407452621"/>
      </left>
      <right style="thin">
        <color theme="0" tint="-0.14999847407452621"/>
      </right>
      <top style="thin">
        <color theme="0" tint="-0.24994659260841701"/>
      </top>
      <bottom style="thin">
        <color theme="0" tint="-0.2499465926084170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style="thin">
        <color theme="2" tint="-9.9948118533890809E-2"/>
      </top>
      <bottom style="thin">
        <color theme="2" tint="-9.9948118533890809E-2"/>
      </bottom>
      <diagonal/>
    </border>
    <border>
      <left style="thin">
        <color theme="0" tint="-0.14999847407452621"/>
      </left>
      <right style="thin">
        <color theme="0" tint="-0.14999847407452621"/>
      </right>
      <top style="thin">
        <color theme="2" tint="-9.9948118533890809E-2"/>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theme="2" tint="-9.9948118533890809E-2"/>
      </top>
      <bottom style="thin">
        <color theme="2" tint="-9.9948118533890809E-2"/>
      </bottom>
      <diagonal/>
    </border>
    <border>
      <left/>
      <right style="thin">
        <color auto="1"/>
      </right>
      <top style="thin">
        <color theme="0" tint="-0.24994659260841701"/>
      </top>
      <bottom style="thin">
        <color auto="1"/>
      </bottom>
      <diagonal/>
    </border>
    <border>
      <left/>
      <right style="thin">
        <color theme="0" tint="-0.14999847407452621"/>
      </right>
      <top style="thin">
        <color theme="1"/>
      </top>
      <bottom/>
      <diagonal/>
    </border>
    <border>
      <left/>
      <right style="thin">
        <color theme="0" tint="-0.14999847407452621"/>
      </right>
      <top/>
      <bottom style="thin">
        <color theme="0" tint="-0.24994659260841701"/>
      </bottom>
      <diagonal/>
    </border>
    <border>
      <left/>
      <right style="thin">
        <color theme="0" tint="-0.14999847407452621"/>
      </right>
      <top style="thin">
        <color theme="0" tint="-0.24994659260841701"/>
      </top>
      <bottom style="thin">
        <color theme="0" tint="-0.24994659260841701"/>
      </bottom>
      <diagonal/>
    </border>
    <border>
      <left/>
      <right style="thin">
        <color theme="0" tint="-0.14999847407452621"/>
      </right>
      <top style="thin">
        <color indexed="64"/>
      </top>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indexed="64"/>
      </bottom>
      <diagonal/>
    </border>
    <border>
      <left/>
      <right style="thin">
        <color theme="0" tint="-0.14999847407452621"/>
      </right>
      <top style="thin">
        <color theme="2" tint="-9.9948118533890809E-2"/>
      </top>
      <bottom style="thin">
        <color theme="2" tint="-9.9948118533890809E-2"/>
      </bottom>
      <diagonal/>
    </border>
    <border>
      <left/>
      <right style="thin">
        <color theme="0" tint="-0.14999847407452621"/>
      </right>
      <top style="thin">
        <color theme="2" tint="-9.9948118533890809E-2"/>
      </top>
      <bottom style="thin">
        <color indexed="64"/>
      </bottom>
      <diagonal/>
    </border>
    <border>
      <left style="thin">
        <color theme="0" tint="-0.14990691854609822"/>
      </left>
      <right style="thin">
        <color indexed="64"/>
      </right>
      <top style="thin">
        <color theme="0" tint="-0.24994659260841701"/>
      </top>
      <bottom style="thin">
        <color theme="0" tint="-0.24994659260841701"/>
      </bottom>
      <diagonal/>
    </border>
    <border>
      <left style="thin">
        <color auto="1"/>
      </left>
      <right style="thin">
        <color auto="1"/>
      </right>
      <top style="thin">
        <color theme="2" tint="-9.9948118533890809E-2"/>
      </top>
      <bottom style="thin">
        <color indexed="64"/>
      </bottom>
      <diagonal/>
    </border>
  </borders>
  <cellStyleXfs count="4">
    <xf numFmtId="0" fontId="0" fillId="0" borderId="0"/>
    <xf numFmtId="164" fontId="18" fillId="0" borderId="0" applyFont="0" applyFill="0" applyBorder="0" applyAlignment="0" applyProtection="0"/>
    <xf numFmtId="9" fontId="18" fillId="0" borderId="0" applyFont="0" applyFill="0" applyBorder="0" applyAlignment="0" applyProtection="0"/>
    <xf numFmtId="0" fontId="23" fillId="0" borderId="0" applyNumberFormat="0" applyFill="0" applyBorder="0" applyAlignment="0" applyProtection="0"/>
  </cellStyleXfs>
  <cellXfs count="240">
    <xf numFmtId="0" fontId="0" fillId="0" borderId="0" xfId="0"/>
    <xf numFmtId="0" fontId="0" fillId="0" borderId="0" xfId="0" applyAlignment="1">
      <alignment vertical="top"/>
    </xf>
    <xf numFmtId="0" fontId="15" fillId="0" borderId="0" xfId="0" applyFont="1"/>
    <xf numFmtId="0" fontId="0" fillId="0" borderId="0" xfId="0" applyAlignment="1">
      <alignment horizontal="center" wrapText="1"/>
    </xf>
    <xf numFmtId="0" fontId="0" fillId="0" borderId="0" xfId="0" applyProtection="1">
      <protection locked="0"/>
    </xf>
    <xf numFmtId="0" fontId="0" fillId="2" borderId="0" xfId="0" applyFill="1" applyProtection="1">
      <protection locked="0"/>
    </xf>
    <xf numFmtId="0" fontId="2" fillId="0" borderId="0" xfId="0" applyFont="1" applyAlignment="1" applyProtection="1">
      <alignment horizontal="left" wrapText="1" shrinkToFit="1"/>
      <protection locked="0"/>
    </xf>
    <xf numFmtId="0" fontId="1" fillId="0" borderId="6" xfId="0" applyFont="1" applyBorder="1" applyAlignment="1" applyProtection="1">
      <alignment horizontal="center"/>
      <protection locked="0"/>
    </xf>
    <xf numFmtId="3" fontId="1" fillId="0" borderId="0" xfId="0" applyNumberFormat="1" applyFont="1" applyProtection="1">
      <protection locked="0"/>
    </xf>
    <xf numFmtId="165" fontId="3" fillId="0" borderId="0" xfId="0" applyNumberFormat="1" applyFont="1" applyAlignment="1" applyProtection="1">
      <alignment horizontal="right"/>
      <protection locked="0"/>
    </xf>
    <xf numFmtId="0" fontId="1" fillId="0" borderId="5" xfId="0" applyFont="1" applyBorder="1" applyAlignment="1" applyProtection="1">
      <alignment horizontal="center" vertical="center" wrapText="1"/>
      <protection locked="0"/>
    </xf>
    <xf numFmtId="166" fontId="0" fillId="0" borderId="2" xfId="0" applyNumberFormat="1" applyBorder="1" applyProtection="1">
      <protection locked="0"/>
    </xf>
    <xf numFmtId="0" fontId="14" fillId="0" borderId="0" xfId="0" applyFont="1" applyAlignment="1" applyProtection="1">
      <alignment vertical="top"/>
      <protection hidden="1"/>
    </xf>
    <xf numFmtId="0" fontId="15" fillId="0" borderId="0" xfId="0" applyFont="1" applyAlignment="1" applyProtection="1">
      <alignment horizontal="justify" wrapText="1"/>
      <protection hidden="1"/>
    </xf>
    <xf numFmtId="0" fontId="9" fillId="0" borderId="0" xfId="0" applyFont="1" applyAlignment="1" applyProtection="1">
      <alignment vertical="center" wrapText="1"/>
      <protection hidden="1"/>
    </xf>
    <xf numFmtId="0" fontId="8" fillId="0" borderId="0" xfId="0" applyFont="1" applyAlignment="1" applyProtection="1">
      <alignment horizontal="left" wrapText="1" shrinkToFit="1"/>
      <protection hidden="1"/>
    </xf>
    <xf numFmtId="0" fontId="2" fillId="0" borderId="0" xfId="0" applyFont="1" applyAlignment="1" applyProtection="1">
      <alignment horizontal="left" wrapText="1" shrinkToFit="1"/>
      <protection hidden="1"/>
    </xf>
    <xf numFmtId="0" fontId="0" fillId="0" borderId="1" xfId="0" applyBorder="1" applyAlignment="1" applyProtection="1">
      <alignment vertical="center" wrapText="1"/>
      <protection hidden="1"/>
    </xf>
    <xf numFmtId="0" fontId="0" fillId="0" borderId="4" xfId="0" applyBorder="1" applyAlignment="1" applyProtection="1">
      <alignment horizontal="left" vertical="center" wrapText="1" indent="1"/>
      <protection hidden="1"/>
    </xf>
    <xf numFmtId="0" fontId="10" fillId="0" borderId="0" xfId="0" applyFont="1" applyAlignment="1" applyProtection="1">
      <alignment vertical="center" wrapText="1"/>
      <protection hidden="1"/>
    </xf>
    <xf numFmtId="0" fontId="12" fillId="0" borderId="1" xfId="0" applyFont="1" applyBorder="1" applyAlignment="1" applyProtection="1">
      <alignment vertical="center" wrapText="1"/>
      <protection hidden="1"/>
    </xf>
    <xf numFmtId="0" fontId="11" fillId="0" borderId="0" xfId="0" applyFont="1" applyAlignment="1" applyProtection="1">
      <alignment horizontal="justify" vertical="center"/>
      <protection hidden="1"/>
    </xf>
    <xf numFmtId="0" fontId="0" fillId="0" borderId="4" xfId="0" applyBorder="1" applyAlignment="1" applyProtection="1">
      <alignment horizontal="left" vertical="center" wrapText="1"/>
      <protection hidden="1"/>
    </xf>
    <xf numFmtId="0" fontId="16" fillId="0" borderId="0" xfId="0" applyFont="1" applyAlignment="1" applyProtection="1">
      <alignment vertical="center"/>
      <protection locked="0"/>
    </xf>
    <xf numFmtId="0" fontId="17" fillId="0" borderId="0" xfId="0" applyFont="1" applyAlignment="1" applyProtection="1">
      <alignment vertical="center"/>
      <protection locked="0"/>
    </xf>
    <xf numFmtId="0" fontId="2" fillId="0" borderId="0" xfId="0" applyFont="1" applyAlignment="1" applyProtection="1">
      <alignment vertical="top"/>
      <protection locked="0"/>
    </xf>
    <xf numFmtId="0" fontId="13"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5" fillId="0" borderId="0" xfId="0" applyFont="1" applyAlignment="1" applyProtection="1">
      <alignment vertical="center"/>
      <protection hidden="1"/>
    </xf>
    <xf numFmtId="0" fontId="4" fillId="0" borderId="0" xfId="0" applyFont="1" applyAlignment="1" applyProtection="1">
      <alignment vertical="center"/>
      <protection hidden="1"/>
    </xf>
    <xf numFmtId="0" fontId="4" fillId="0" borderId="0" xfId="0" applyFont="1" applyAlignment="1" applyProtection="1">
      <alignment vertical="center" wrapText="1"/>
      <protection hidden="1"/>
    </xf>
    <xf numFmtId="0" fontId="9" fillId="0" borderId="0" xfId="0" applyFont="1" applyAlignment="1" applyProtection="1">
      <alignment vertical="center"/>
      <protection hidden="1"/>
    </xf>
    <xf numFmtId="0" fontId="5" fillId="0" borderId="0" xfId="0" applyFont="1" applyProtection="1">
      <protection hidden="1"/>
    </xf>
    <xf numFmtId="0" fontId="6" fillId="0" borderId="0" xfId="0" applyFont="1" applyAlignment="1" applyProtection="1">
      <alignment vertical="top"/>
      <protection locked="0"/>
    </xf>
    <xf numFmtId="0" fontId="7" fillId="0" borderId="0" xfId="0" applyFont="1" applyAlignment="1" applyProtection="1">
      <alignment vertical="top"/>
      <protection locked="0"/>
    </xf>
    <xf numFmtId="0" fontId="0" fillId="0" borderId="4" xfId="0" applyBorder="1" applyAlignment="1" applyProtection="1">
      <alignment vertical="center" wrapText="1"/>
      <protection hidden="1"/>
    </xf>
    <xf numFmtId="0" fontId="1" fillId="0" borderId="4" xfId="0" applyFont="1" applyBorder="1" applyAlignment="1" applyProtection="1">
      <alignment vertical="center" wrapText="1"/>
      <protection hidden="1"/>
    </xf>
    <xf numFmtId="49" fontId="0" fillId="0" borderId="0" xfId="0" applyNumberFormat="1"/>
    <xf numFmtId="0" fontId="15" fillId="0" borderId="0" xfId="0" applyFont="1" applyAlignment="1" applyProtection="1">
      <alignment horizontal="justify" vertical="top" wrapText="1"/>
      <protection hidden="1"/>
    </xf>
    <xf numFmtId="0" fontId="15" fillId="0" borderId="0" xfId="0" applyFont="1" applyAlignment="1" applyProtection="1">
      <alignment horizontal="justify" vertical="center" wrapText="1"/>
      <protection hidden="1"/>
    </xf>
    <xf numFmtId="0" fontId="8" fillId="0" borderId="0" xfId="0" applyFont="1" applyAlignment="1" applyProtection="1">
      <alignment vertical="center" wrapText="1"/>
      <protection hidden="1"/>
    </xf>
    <xf numFmtId="0" fontId="2" fillId="0" borderId="0" xfId="0" applyFont="1" applyProtection="1">
      <protection hidden="1"/>
    </xf>
    <xf numFmtId="0" fontId="0" fillId="0" borderId="3" xfId="0" applyBorder="1" applyAlignment="1" applyProtection="1">
      <alignment vertical="center"/>
      <protection hidden="1"/>
    </xf>
    <xf numFmtId="3" fontId="0" fillId="0" borderId="0" xfId="0" applyNumberFormat="1" applyAlignment="1" applyProtection="1">
      <alignment horizontal="right" vertical="center" wrapText="1"/>
      <protection locked="0"/>
    </xf>
    <xf numFmtId="0" fontId="10" fillId="0" borderId="10" xfId="0" applyFont="1" applyBorder="1" applyAlignment="1" applyProtection="1">
      <alignment vertical="center"/>
      <protection hidden="1"/>
    </xf>
    <xf numFmtId="0" fontId="0" fillId="0" borderId="11" xfId="0" applyBorder="1" applyAlignment="1" applyProtection="1">
      <alignment vertical="center"/>
      <protection hidden="1"/>
    </xf>
    <xf numFmtId="0" fontId="10" fillId="0" borderId="0" xfId="0" applyFont="1" applyAlignment="1" applyProtection="1">
      <alignment horizontal="left" vertical="center" wrapText="1"/>
      <protection hidden="1"/>
    </xf>
    <xf numFmtId="166" fontId="0" fillId="0" borderId="0" xfId="0" applyNumberFormat="1" applyProtection="1">
      <protection locked="0"/>
    </xf>
    <xf numFmtId="49" fontId="15" fillId="0" borderId="0" xfId="0" applyNumberFormat="1" applyFont="1"/>
    <xf numFmtId="3" fontId="19" fillId="0" borderId="7" xfId="0" applyNumberFormat="1" applyFont="1" applyBorder="1" applyAlignment="1" applyProtection="1">
      <alignment vertical="center"/>
      <protection locked="0"/>
    </xf>
    <xf numFmtId="3" fontId="0" fillId="0" borderId="7" xfId="0" applyNumberFormat="1" applyBorder="1" applyAlignment="1" applyProtection="1">
      <alignment vertical="center"/>
      <protection locked="0"/>
    </xf>
    <xf numFmtId="3" fontId="0" fillId="0" borderId="7" xfId="0" applyNumberFormat="1" applyBorder="1" applyAlignment="1" applyProtection="1">
      <alignment horizontal="right" vertical="center"/>
      <protection locked="0"/>
    </xf>
    <xf numFmtId="0" fontId="0" fillId="0" borderId="11" xfId="0" applyBorder="1" applyAlignment="1" applyProtection="1">
      <alignment horizontal="left" vertical="center" wrapText="1" indent="1"/>
      <protection hidden="1"/>
    </xf>
    <xf numFmtId="0" fontId="0" fillId="0" borderId="13" xfId="0" applyBorder="1" applyAlignment="1" applyProtection="1">
      <alignment horizontal="right" vertical="center"/>
      <protection locked="0"/>
    </xf>
    <xf numFmtId="3" fontId="0" fillId="0" borderId="13" xfId="0" applyNumberFormat="1" applyBorder="1" applyAlignment="1" applyProtection="1">
      <alignment vertical="center"/>
      <protection locked="0"/>
    </xf>
    <xf numFmtId="0" fontId="0" fillId="0" borderId="11" xfId="0" applyBorder="1" applyAlignment="1" applyProtection="1">
      <alignment horizontal="left" vertical="center" wrapText="1"/>
      <protection hidden="1"/>
    </xf>
    <xf numFmtId="166" fontId="0" fillId="0" borderId="14" xfId="0" applyNumberFormat="1" applyBorder="1" applyProtection="1">
      <protection locked="0"/>
    </xf>
    <xf numFmtId="0" fontId="23" fillId="0" borderId="0" xfId="3"/>
    <xf numFmtId="0" fontId="23" fillId="0" borderId="0" xfId="3" applyFill="1" applyProtection="1">
      <protection locked="0"/>
    </xf>
    <xf numFmtId="0" fontId="23" fillId="2" borderId="0" xfId="3" applyFill="1" applyProtection="1">
      <protection locked="0"/>
    </xf>
    <xf numFmtId="0" fontId="0" fillId="0" borderId="4" xfId="0" applyBorder="1" applyAlignment="1" applyProtection="1">
      <alignment horizontal="left" vertical="center" wrapText="1" indent="2"/>
      <protection hidden="1"/>
    </xf>
    <xf numFmtId="3" fontId="20" fillId="0" borderId="8" xfId="0" applyNumberFormat="1" applyFont="1" applyBorder="1" applyAlignment="1" applyProtection="1">
      <alignment horizontal="right" vertical="center" wrapText="1"/>
      <protection locked="0"/>
    </xf>
    <xf numFmtId="3" fontId="20" fillId="2" borderId="8" xfId="0" applyNumberFormat="1" applyFont="1" applyFill="1" applyBorder="1" applyAlignment="1" applyProtection="1">
      <alignment horizontal="right" vertical="center" wrapText="1"/>
      <protection locked="0"/>
    </xf>
    <xf numFmtId="3" fontId="20" fillId="2" borderId="8" xfId="0" applyNumberFormat="1" applyFont="1" applyFill="1" applyBorder="1" applyProtection="1">
      <protection locked="0"/>
    </xf>
    <xf numFmtId="3" fontId="20" fillId="0" borderId="8" xfId="0" applyNumberFormat="1" applyFont="1" applyBorder="1" applyProtection="1">
      <protection locked="0"/>
    </xf>
    <xf numFmtId="3" fontId="0" fillId="0" borderId="8" xfId="0" applyNumberFormat="1" applyBorder="1" applyProtection="1">
      <protection locked="0"/>
    </xf>
    <xf numFmtId="2" fontId="19" fillId="0" borderId="8" xfId="0" applyNumberFormat="1" applyFont="1" applyBorder="1" applyAlignment="1" applyProtection="1">
      <alignment horizontal="right" vertical="center" wrapText="1"/>
      <protection locked="0"/>
    </xf>
    <xf numFmtId="2" fontId="19" fillId="2" borderId="8" xfId="0" applyNumberFormat="1" applyFont="1" applyFill="1" applyBorder="1" applyAlignment="1" applyProtection="1">
      <alignment horizontal="right" vertical="center" wrapText="1"/>
      <protection locked="0"/>
    </xf>
    <xf numFmtId="2" fontId="19" fillId="2" borderId="8" xfId="1" applyNumberFormat="1" applyFont="1" applyFill="1" applyBorder="1" applyProtection="1">
      <protection locked="0"/>
    </xf>
    <xf numFmtId="2" fontId="19" fillId="0" borderId="8" xfId="0" applyNumberFormat="1" applyFont="1" applyBorder="1" applyProtection="1">
      <protection locked="0"/>
    </xf>
    <xf numFmtId="2" fontId="21" fillId="2" borderId="8" xfId="0" applyNumberFormat="1" applyFont="1" applyFill="1" applyBorder="1" applyAlignment="1" applyProtection="1">
      <alignment horizontal="right" vertical="center" wrapText="1"/>
      <protection locked="0"/>
    </xf>
    <xf numFmtId="2" fontId="0" fillId="0" borderId="8" xfId="2" applyNumberFormat="1" applyFont="1" applyBorder="1" applyProtection="1">
      <protection locked="0"/>
    </xf>
    <xf numFmtId="3" fontId="0" fillId="0" borderId="9" xfId="0" applyNumberFormat="1" applyBorder="1" applyProtection="1">
      <protection locked="0"/>
    </xf>
    <xf numFmtId="0" fontId="0" fillId="0" borderId="9" xfId="0" applyBorder="1" applyAlignment="1" applyProtection="1">
      <alignment horizontal="right"/>
      <protection locked="0"/>
    </xf>
    <xf numFmtId="2" fontId="0" fillId="0" borderId="12" xfId="0" applyNumberFormat="1" applyBorder="1" applyProtection="1">
      <protection locked="0"/>
    </xf>
    <xf numFmtId="166" fontId="24" fillId="0" borderId="0" xfId="0" applyNumberFormat="1" applyFont="1" applyAlignment="1" applyProtection="1">
      <alignment horizontal="right" vertical="top" wrapText="1"/>
      <protection locked="0"/>
    </xf>
    <xf numFmtId="0" fontId="0" fillId="3" borderId="0" xfId="0" applyFill="1" applyAlignment="1">
      <alignment vertical="top"/>
    </xf>
    <xf numFmtId="2" fontId="0" fillId="0" borderId="0" xfId="0" applyNumberFormat="1"/>
    <xf numFmtId="0" fontId="0" fillId="0" borderId="15" xfId="0" applyBorder="1" applyAlignment="1" applyProtection="1">
      <alignment horizontal="center" vertical="center"/>
      <protection locked="0"/>
    </xf>
    <xf numFmtId="3" fontId="0" fillId="0" borderId="15" xfId="0" applyNumberFormat="1" applyBorder="1" applyAlignment="1" applyProtection="1">
      <alignment horizontal="center"/>
      <protection locked="0"/>
    </xf>
    <xf numFmtId="0" fontId="0" fillId="0" borderId="15" xfId="0" applyBorder="1" applyAlignment="1" applyProtection="1">
      <alignment horizontal="center"/>
      <protection locked="0"/>
    </xf>
    <xf numFmtId="3" fontId="0" fillId="0" borderId="15" xfId="0" applyNumberFormat="1" applyBorder="1" applyProtection="1">
      <protection locked="0"/>
    </xf>
    <xf numFmtId="0" fontId="0" fillId="4" borderId="0" xfId="0" applyFill="1"/>
    <xf numFmtId="167" fontId="0" fillId="0" borderId="0" xfId="0" applyNumberFormat="1" applyProtection="1">
      <protection locked="0"/>
    </xf>
    <xf numFmtId="167" fontId="0" fillId="0" borderId="7" xfId="0" applyNumberFormat="1" applyBorder="1" applyAlignment="1" applyProtection="1">
      <alignment horizontal="right" vertical="center"/>
      <protection locked="0"/>
    </xf>
    <xf numFmtId="167" fontId="19" fillId="0" borderId="7" xfId="0" applyNumberFormat="1" applyFont="1" applyBorder="1" applyAlignment="1" applyProtection="1">
      <alignment horizontal="right" vertical="center"/>
      <protection locked="0"/>
    </xf>
    <xf numFmtId="10" fontId="0" fillId="0" borderId="0" xfId="0" applyNumberFormat="1" applyAlignment="1" applyProtection="1">
      <alignment horizontal="right" vertical="center" wrapText="1"/>
      <protection locked="0"/>
    </xf>
    <xf numFmtId="167" fontId="0" fillId="0" borderId="7" xfId="0" applyNumberFormat="1" applyBorder="1" applyAlignment="1" applyProtection="1">
      <alignment vertical="center"/>
      <protection locked="0"/>
    </xf>
    <xf numFmtId="0" fontId="2" fillId="0" borderId="0" xfId="0" applyFont="1" applyProtection="1">
      <protection locked="0"/>
    </xf>
    <xf numFmtId="0" fontId="2" fillId="0" borderId="11" xfId="0" applyFont="1" applyBorder="1" applyAlignment="1" applyProtection="1">
      <alignment horizontal="left" vertical="center" wrapText="1"/>
      <protection hidden="1"/>
    </xf>
    <xf numFmtId="166" fontId="2" fillId="0" borderId="14" xfId="0" applyNumberFormat="1" applyFont="1" applyBorder="1" applyProtection="1">
      <protection locked="0"/>
    </xf>
    <xf numFmtId="167" fontId="0" fillId="0" borderId="13" xfId="1" applyNumberFormat="1" applyFont="1" applyBorder="1" applyAlignment="1" applyProtection="1">
      <alignment vertical="center"/>
      <protection locked="0"/>
    </xf>
    <xf numFmtId="1" fontId="0" fillId="0" borderId="0" xfId="0" applyNumberFormat="1" applyProtection="1">
      <protection locked="0"/>
    </xf>
    <xf numFmtId="10" fontId="0" fillId="0" borderId="0" xfId="0" applyNumberFormat="1" applyProtection="1">
      <protection locked="0"/>
    </xf>
    <xf numFmtId="1" fontId="0" fillId="0" borderId="0" xfId="1" applyNumberFormat="1" applyFont="1" applyProtection="1">
      <protection locked="0"/>
    </xf>
    <xf numFmtId="1" fontId="0" fillId="0" borderId="0" xfId="1" applyNumberFormat="1" applyFont="1" applyBorder="1" applyProtection="1">
      <protection locked="0"/>
    </xf>
    <xf numFmtId="10" fontId="24" fillId="0" borderId="0" xfId="0" applyNumberFormat="1" applyFont="1" applyAlignment="1" applyProtection="1">
      <alignment horizontal="right" vertical="top" wrapText="1"/>
      <protection locked="0"/>
    </xf>
    <xf numFmtId="0" fontId="15" fillId="0" borderId="0" xfId="0" quotePrefix="1" applyFont="1"/>
    <xf numFmtId="3" fontId="0" fillId="0" borderId="17" xfId="0" applyNumberFormat="1" applyBorder="1" applyProtection="1">
      <protection locked="0"/>
    </xf>
    <xf numFmtId="3" fontId="1" fillId="0" borderId="7" xfId="0" applyNumberFormat="1" applyFont="1" applyBorder="1" applyAlignment="1" applyProtection="1">
      <alignment horizontal="right" vertical="center"/>
      <protection locked="0"/>
    </xf>
    <xf numFmtId="3" fontId="1" fillId="0" borderId="7" xfId="0" applyNumberFormat="1" applyFont="1" applyBorder="1" applyAlignment="1" applyProtection="1">
      <alignment vertical="center"/>
      <protection locked="0"/>
    </xf>
    <xf numFmtId="167" fontId="1" fillId="0" borderId="7" xfId="0" applyNumberFormat="1" applyFont="1" applyBorder="1" applyAlignment="1" applyProtection="1">
      <alignment vertical="center"/>
      <protection locked="0"/>
    </xf>
    <xf numFmtId="10" fontId="0" fillId="0" borderId="7" xfId="0" applyNumberFormat="1" applyBorder="1" applyAlignment="1" applyProtection="1">
      <alignment horizontal="right" vertical="center"/>
      <protection locked="0"/>
    </xf>
    <xf numFmtId="10" fontId="0" fillId="0" borderId="7" xfId="0" applyNumberFormat="1" applyBorder="1" applyAlignment="1" applyProtection="1">
      <alignment vertical="center"/>
      <protection locked="0"/>
    </xf>
    <xf numFmtId="2" fontId="0" fillId="0" borderId="8" xfId="2" applyNumberFormat="1" applyFont="1" applyBorder="1" applyProtection="1"/>
    <xf numFmtId="2" fontId="0" fillId="0" borderId="12" xfId="0" applyNumberFormat="1" applyBorder="1"/>
    <xf numFmtId="0" fontId="1" fillId="0" borderId="5" xfId="0" applyFont="1" applyBorder="1" applyAlignment="1">
      <alignment horizontal="center" vertical="center" wrapText="1"/>
    </xf>
    <xf numFmtId="3" fontId="0" fillId="0" borderId="0" xfId="0" applyNumberFormat="1" applyProtection="1">
      <protection locked="0"/>
    </xf>
    <xf numFmtId="0" fontId="2" fillId="0" borderId="0" xfId="0" applyFont="1" applyAlignment="1">
      <alignment horizontal="left" wrapText="1" shrinkToFit="1"/>
    </xf>
    <xf numFmtId="0" fontId="1" fillId="0" borderId="16" xfId="0" applyFont="1" applyBorder="1" applyAlignment="1">
      <alignment horizontal="center" vertical="center" wrapText="1"/>
    </xf>
    <xf numFmtId="2" fontId="0" fillId="0" borderId="17" xfId="2" applyNumberFormat="1" applyFont="1" applyBorder="1" applyProtection="1"/>
    <xf numFmtId="3" fontId="0" fillId="0" borderId="15" xfId="0" applyNumberFormat="1" applyBorder="1"/>
    <xf numFmtId="3" fontId="0" fillId="0" borderId="19" xfId="0" applyNumberFormat="1" applyBorder="1"/>
    <xf numFmtId="0" fontId="0" fillId="5" borderId="3" xfId="0" applyFill="1" applyBorder="1" applyAlignment="1" applyProtection="1">
      <alignment vertical="center" wrapText="1"/>
      <protection hidden="1"/>
    </xf>
    <xf numFmtId="2" fontId="19" fillId="5" borderId="9" xfId="0" applyNumberFormat="1" applyFont="1" applyFill="1" applyBorder="1" applyAlignment="1" applyProtection="1">
      <alignment horizontal="center" vertical="center" wrapText="1"/>
      <protection locked="0"/>
    </xf>
    <xf numFmtId="3" fontId="19" fillId="5" borderId="9" xfId="0" applyNumberFormat="1" applyFont="1" applyFill="1" applyBorder="1" applyAlignment="1" applyProtection="1">
      <alignment horizontal="right" vertical="center" wrapText="1"/>
      <protection locked="0"/>
    </xf>
    <xf numFmtId="3" fontId="19" fillId="5" borderId="9" xfId="0" applyNumberFormat="1" applyFont="1" applyFill="1" applyBorder="1" applyAlignment="1">
      <alignment horizontal="right" vertical="center" wrapText="1"/>
    </xf>
    <xf numFmtId="0" fontId="0" fillId="5" borderId="0" xfId="0" applyFill="1" applyProtection="1">
      <protection locked="0"/>
    </xf>
    <xf numFmtId="3" fontId="0" fillId="0" borderId="9" xfId="0" applyNumberFormat="1" applyBorder="1"/>
    <xf numFmtId="3" fontId="19" fillId="5" borderId="18" xfId="0" applyNumberFormat="1" applyFont="1" applyFill="1" applyBorder="1" applyAlignment="1">
      <alignment horizontal="right" vertical="center" wrapText="1"/>
    </xf>
    <xf numFmtId="167" fontId="19" fillId="0" borderId="20" xfId="0" applyNumberFormat="1" applyFont="1" applyBorder="1" applyAlignment="1" applyProtection="1">
      <alignment horizontal="right" vertical="center"/>
      <protection locked="0"/>
    </xf>
    <xf numFmtId="166" fontId="0" fillId="0" borderId="24" xfId="0" applyNumberFormat="1" applyBorder="1" applyProtection="1">
      <protection locked="0"/>
    </xf>
    <xf numFmtId="166" fontId="0" fillId="0" borderId="25" xfId="0" applyNumberFormat="1" applyBorder="1" applyProtection="1">
      <protection locked="0"/>
    </xf>
    <xf numFmtId="0" fontId="1" fillId="0" borderId="26" xfId="0" applyFont="1" applyBorder="1" applyAlignment="1" applyProtection="1">
      <alignment horizontal="center"/>
      <protection locked="0"/>
    </xf>
    <xf numFmtId="0" fontId="1" fillId="0" borderId="21" xfId="0" applyFont="1" applyBorder="1" applyAlignment="1" applyProtection="1">
      <alignment horizontal="center"/>
      <protection locked="0"/>
    </xf>
    <xf numFmtId="166" fontId="2" fillId="0" borderId="25" xfId="0" applyNumberFormat="1" applyFont="1" applyBorder="1" applyProtection="1">
      <protection locked="0"/>
    </xf>
    <xf numFmtId="0" fontId="0" fillId="0" borderId="27" xfId="0" applyBorder="1" applyProtection="1">
      <protection locked="0"/>
    </xf>
    <xf numFmtId="0" fontId="10" fillId="0" borderId="0" xfId="0" applyFont="1" applyAlignment="1" applyProtection="1">
      <alignment horizontal="left" vertical="top" wrapText="1"/>
      <protection hidden="1"/>
    </xf>
    <xf numFmtId="49" fontId="0" fillId="0" borderId="0" xfId="0" applyNumberFormat="1" applyAlignment="1">
      <alignment vertical="top" wrapText="1"/>
    </xf>
    <xf numFmtId="49" fontId="15" fillId="0" borderId="0" xfId="0" applyNumberFormat="1" applyFont="1" applyAlignment="1">
      <alignment vertical="top" wrapText="1"/>
    </xf>
    <xf numFmtId="0" fontId="0" fillId="0" borderId="0" xfId="0" applyAlignment="1">
      <alignment vertical="top" wrapText="1"/>
    </xf>
    <xf numFmtId="49" fontId="0" fillId="6" borderId="0" xfId="0" applyNumberFormat="1" applyFill="1"/>
    <xf numFmtId="49" fontId="15" fillId="6" borderId="0" xfId="0" applyNumberFormat="1" applyFont="1" applyFill="1"/>
    <xf numFmtId="0" fontId="0" fillId="6" borderId="0" xfId="0" applyFill="1"/>
    <xf numFmtId="0" fontId="1" fillId="0" borderId="28" xfId="0" applyFont="1" applyBorder="1" applyAlignment="1" applyProtection="1">
      <alignment horizontal="center"/>
      <protection locked="0"/>
    </xf>
    <xf numFmtId="167" fontId="19" fillId="0" borderId="29" xfId="0" applyNumberFormat="1" applyFont="1" applyBorder="1" applyAlignment="1" applyProtection="1">
      <alignment horizontal="right" vertical="center"/>
      <protection locked="0"/>
    </xf>
    <xf numFmtId="167" fontId="0" fillId="0" borderId="29" xfId="0" applyNumberFormat="1" applyBorder="1" applyAlignment="1" applyProtection="1">
      <alignment horizontal="right" vertical="center"/>
      <protection locked="0"/>
    </xf>
    <xf numFmtId="167" fontId="1" fillId="0" borderId="29" xfId="0" applyNumberFormat="1" applyFont="1" applyBorder="1" applyAlignment="1" applyProtection="1">
      <alignment vertical="center"/>
      <protection locked="0"/>
    </xf>
    <xf numFmtId="167" fontId="0" fillId="0" borderId="29" xfId="0" applyNumberFormat="1" applyBorder="1" applyAlignment="1" applyProtection="1">
      <alignment vertical="center"/>
      <protection locked="0"/>
    </xf>
    <xf numFmtId="10" fontId="0" fillId="0" borderId="29" xfId="0" applyNumberFormat="1" applyBorder="1" applyAlignment="1" applyProtection="1">
      <alignment vertical="center"/>
      <protection locked="0"/>
    </xf>
    <xf numFmtId="0" fontId="1" fillId="0" borderId="21" xfId="0" applyFont="1" applyBorder="1" applyAlignment="1" applyProtection="1">
      <alignment horizontal="center" vertical="center" wrapText="1"/>
      <protection locked="0"/>
    </xf>
    <xf numFmtId="167" fontId="0" fillId="0" borderId="22" xfId="1" applyNumberFormat="1" applyFont="1" applyBorder="1" applyProtection="1">
      <protection locked="0"/>
    </xf>
    <xf numFmtId="2" fontId="0" fillId="0" borderId="23" xfId="0" applyNumberFormat="1" applyBorder="1" applyProtection="1">
      <protection locked="0"/>
    </xf>
    <xf numFmtId="167" fontId="0" fillId="0" borderId="23" xfId="1" applyNumberFormat="1" applyFont="1" applyBorder="1" applyProtection="1">
      <protection locked="0"/>
    </xf>
    <xf numFmtId="2" fontId="0" fillId="0" borderId="30" xfId="0" applyNumberFormat="1" applyBorder="1" applyProtection="1">
      <protection locked="0"/>
    </xf>
    <xf numFmtId="167" fontId="0" fillId="0" borderId="31" xfId="1" applyNumberFormat="1" applyFont="1" applyBorder="1" applyProtection="1">
      <protection locked="0"/>
    </xf>
    <xf numFmtId="2" fontId="0" fillId="0" borderId="32" xfId="0" applyNumberFormat="1" applyBorder="1" applyProtection="1">
      <protection locked="0"/>
    </xf>
    <xf numFmtId="167" fontId="0" fillId="0" borderId="32" xfId="1" applyNumberFormat="1" applyFont="1" applyBorder="1" applyProtection="1">
      <protection locked="0"/>
    </xf>
    <xf numFmtId="2" fontId="0" fillId="0" borderId="33" xfId="0" applyNumberFormat="1" applyBorder="1" applyProtection="1">
      <protection locked="0"/>
    </xf>
    <xf numFmtId="166" fontId="0" fillId="0" borderId="34" xfId="0" applyNumberFormat="1" applyBorder="1" applyProtection="1">
      <protection locked="0"/>
    </xf>
    <xf numFmtId="166" fontId="0" fillId="0" borderId="35" xfId="0" applyNumberFormat="1" applyBorder="1" applyProtection="1">
      <protection locked="0"/>
    </xf>
    <xf numFmtId="0" fontId="1" fillId="0" borderId="36" xfId="0" applyFont="1" applyBorder="1" applyAlignment="1" applyProtection="1">
      <alignment horizontal="center"/>
      <protection locked="0"/>
    </xf>
    <xf numFmtId="166" fontId="0" fillId="0" borderId="37" xfId="0" applyNumberFormat="1" applyBorder="1" applyProtection="1">
      <protection locked="0"/>
    </xf>
    <xf numFmtId="166" fontId="0" fillId="0" borderId="38" xfId="0" applyNumberFormat="1" applyBorder="1" applyProtection="1">
      <protection locked="0"/>
    </xf>
    <xf numFmtId="0" fontId="1" fillId="0" borderId="39" xfId="0" applyFont="1" applyBorder="1" applyAlignment="1" applyProtection="1">
      <alignment horizontal="center"/>
      <protection locked="0"/>
    </xf>
    <xf numFmtId="166" fontId="0" fillId="0" borderId="40" xfId="2" applyNumberFormat="1" applyFont="1" applyBorder="1" applyProtection="1">
      <protection locked="0"/>
    </xf>
    <xf numFmtId="166" fontId="0" fillId="0" borderId="41" xfId="2" applyNumberFormat="1" applyFont="1" applyBorder="1" applyProtection="1">
      <protection locked="0"/>
    </xf>
    <xf numFmtId="166" fontId="2" fillId="0" borderId="42" xfId="2" applyNumberFormat="1" applyFont="1" applyBorder="1" applyProtection="1">
      <protection locked="0"/>
    </xf>
    <xf numFmtId="166" fontId="0" fillId="0" borderId="43" xfId="2" applyNumberFormat="1" applyFont="1" applyBorder="1" applyProtection="1">
      <protection locked="0"/>
    </xf>
    <xf numFmtId="0" fontId="8" fillId="0" borderId="0" xfId="0" applyFont="1" applyAlignment="1" applyProtection="1">
      <alignment horizontal="left" vertical="top" wrapText="1" shrinkToFit="1"/>
      <protection hidden="1"/>
    </xf>
    <xf numFmtId="0" fontId="1" fillId="0" borderId="44" xfId="0" applyFont="1" applyBorder="1" applyAlignment="1" applyProtection="1">
      <alignment horizontal="center"/>
      <protection locked="0"/>
    </xf>
    <xf numFmtId="167" fontId="19" fillId="0" borderId="45" xfId="0" applyNumberFormat="1" applyFont="1" applyBorder="1" applyAlignment="1" applyProtection="1">
      <alignment horizontal="right" vertical="center"/>
      <protection locked="0"/>
    </xf>
    <xf numFmtId="167" fontId="0" fillId="0" borderId="46" xfId="0" applyNumberFormat="1" applyBorder="1" applyAlignment="1" applyProtection="1">
      <alignment horizontal="right" vertical="center"/>
      <protection locked="0"/>
    </xf>
    <xf numFmtId="167" fontId="1" fillId="0" borderId="46" xfId="0" applyNumberFormat="1" applyFont="1" applyBorder="1" applyAlignment="1" applyProtection="1">
      <alignment vertical="center"/>
      <protection locked="0"/>
    </xf>
    <xf numFmtId="167" fontId="0" fillId="0" borderId="46" xfId="0" applyNumberFormat="1" applyBorder="1" applyAlignment="1" applyProtection="1">
      <alignment vertical="center"/>
      <protection locked="0"/>
    </xf>
    <xf numFmtId="10" fontId="0" fillId="0" borderId="46" xfId="0" applyNumberFormat="1" applyBorder="1" applyAlignment="1" applyProtection="1">
      <alignment vertical="center"/>
      <protection locked="0"/>
    </xf>
    <xf numFmtId="0" fontId="1" fillId="0" borderId="47" xfId="0" applyFont="1" applyBorder="1" applyAlignment="1" applyProtection="1">
      <alignment horizontal="center"/>
      <protection locked="0"/>
    </xf>
    <xf numFmtId="167" fontId="19" fillId="0" borderId="48" xfId="0" applyNumberFormat="1" applyFont="1" applyBorder="1" applyAlignment="1" applyProtection="1">
      <alignment horizontal="right" vertical="center"/>
      <protection locked="0"/>
    </xf>
    <xf numFmtId="167" fontId="0" fillId="0" borderId="49" xfId="0" applyNumberFormat="1" applyBorder="1" applyAlignment="1" applyProtection="1">
      <alignment horizontal="right" vertical="center"/>
      <protection locked="0"/>
    </xf>
    <xf numFmtId="167" fontId="1" fillId="0" borderId="49" xfId="0" applyNumberFormat="1" applyFont="1" applyBorder="1" applyAlignment="1" applyProtection="1">
      <alignment vertical="center"/>
      <protection locked="0"/>
    </xf>
    <xf numFmtId="167" fontId="0" fillId="0" borderId="49" xfId="0" applyNumberFormat="1" applyBorder="1" applyAlignment="1" applyProtection="1">
      <alignment vertical="center"/>
      <protection locked="0"/>
    </xf>
    <xf numFmtId="10" fontId="0" fillId="0" borderId="49" xfId="0" applyNumberFormat="1" applyBorder="1" applyAlignment="1" applyProtection="1">
      <alignment vertical="center"/>
      <protection locked="0"/>
    </xf>
    <xf numFmtId="0" fontId="1" fillId="0" borderId="50" xfId="0" applyFont="1" applyBorder="1" applyAlignment="1" applyProtection="1">
      <alignment horizontal="center" vertical="center" wrapText="1"/>
      <protection locked="0"/>
    </xf>
    <xf numFmtId="167" fontId="0" fillId="0" borderId="51" xfId="1" applyNumberFormat="1" applyFont="1" applyBorder="1" applyProtection="1">
      <protection locked="0"/>
    </xf>
    <xf numFmtId="2" fontId="0" fillId="0" borderId="52" xfId="0" applyNumberFormat="1" applyBorder="1" applyProtection="1">
      <protection locked="0"/>
    </xf>
    <xf numFmtId="167" fontId="0" fillId="0" borderId="52" xfId="1" applyNumberFormat="1" applyFont="1" applyBorder="1" applyProtection="1">
      <protection locked="0"/>
    </xf>
    <xf numFmtId="2" fontId="0" fillId="0" borderId="53" xfId="0" applyNumberFormat="1" applyBorder="1" applyProtection="1">
      <protection locked="0"/>
    </xf>
    <xf numFmtId="0" fontId="1" fillId="0" borderId="54" xfId="0" applyFont="1" applyBorder="1" applyAlignment="1" applyProtection="1">
      <alignment horizontal="center"/>
      <protection locked="0"/>
    </xf>
    <xf numFmtId="166" fontId="0" fillId="0" borderId="55" xfId="0" applyNumberFormat="1" applyBorder="1" applyProtection="1">
      <protection locked="0"/>
    </xf>
    <xf numFmtId="166" fontId="0" fillId="0" borderId="56" xfId="0" applyNumberFormat="1" applyBorder="1" applyProtection="1">
      <protection locked="0"/>
    </xf>
    <xf numFmtId="0" fontId="1" fillId="0" borderId="50" xfId="0" applyFont="1" applyBorder="1" applyAlignment="1" applyProtection="1">
      <alignment horizontal="center"/>
      <protection locked="0"/>
    </xf>
    <xf numFmtId="166" fontId="0" fillId="0" borderId="51" xfId="2" applyNumberFormat="1" applyFont="1" applyBorder="1" applyProtection="1">
      <protection locked="0"/>
    </xf>
    <xf numFmtId="166" fontId="0" fillId="0" borderId="52" xfId="2" applyNumberFormat="1" applyFont="1" applyBorder="1" applyProtection="1">
      <protection locked="0"/>
    </xf>
    <xf numFmtId="166" fontId="2" fillId="0" borderId="53" xfId="2" applyNumberFormat="1" applyFont="1" applyBorder="1" applyProtection="1">
      <protection locked="0"/>
    </xf>
    <xf numFmtId="166" fontId="0" fillId="0" borderId="57" xfId="2" applyNumberFormat="1" applyFont="1" applyBorder="1" applyProtection="1">
      <protection locked="0"/>
    </xf>
    <xf numFmtId="0" fontId="0" fillId="0" borderId="58" xfId="0" applyBorder="1"/>
    <xf numFmtId="0" fontId="1" fillId="0" borderId="59" xfId="0" applyFont="1" applyBorder="1" applyAlignment="1" applyProtection="1">
      <alignment horizontal="center"/>
      <protection locked="0"/>
    </xf>
    <xf numFmtId="167" fontId="19" fillId="0" borderId="60" xfId="0" applyNumberFormat="1" applyFont="1" applyBorder="1" applyAlignment="1" applyProtection="1">
      <alignment horizontal="right" vertical="center"/>
      <protection locked="0"/>
    </xf>
    <xf numFmtId="167" fontId="0" fillId="0" borderId="61" xfId="0" applyNumberFormat="1" applyBorder="1" applyAlignment="1" applyProtection="1">
      <alignment horizontal="right" vertical="center"/>
      <protection locked="0"/>
    </xf>
    <xf numFmtId="167" fontId="1" fillId="0" borderId="61" xfId="0" applyNumberFormat="1" applyFont="1" applyBorder="1" applyAlignment="1" applyProtection="1">
      <alignment vertical="center"/>
      <protection locked="0"/>
    </xf>
    <xf numFmtId="167" fontId="0" fillId="0" borderId="61" xfId="0" applyNumberFormat="1" applyBorder="1" applyAlignment="1" applyProtection="1">
      <alignment vertical="center"/>
      <protection locked="0"/>
    </xf>
    <xf numFmtId="10" fontId="0" fillId="0" borderId="61" xfId="0" applyNumberFormat="1" applyBorder="1" applyAlignment="1" applyProtection="1">
      <alignment vertical="center"/>
      <protection locked="0"/>
    </xf>
    <xf numFmtId="166" fontId="1"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1" fillId="0" borderId="62" xfId="0" applyFont="1" applyBorder="1" applyAlignment="1" applyProtection="1">
      <alignment horizontal="center" vertical="center" wrapText="1"/>
      <protection locked="0"/>
    </xf>
    <xf numFmtId="167" fontId="0" fillId="0" borderId="63" xfId="1" applyNumberFormat="1" applyFont="1" applyBorder="1" applyProtection="1">
      <protection locked="0"/>
    </xf>
    <xf numFmtId="2" fontId="0" fillId="0" borderId="64" xfId="0" applyNumberFormat="1" applyBorder="1" applyProtection="1">
      <protection locked="0"/>
    </xf>
    <xf numFmtId="167" fontId="0" fillId="0" borderId="64" xfId="1" applyNumberFormat="1" applyFont="1" applyBorder="1" applyProtection="1">
      <protection locked="0"/>
    </xf>
    <xf numFmtId="2" fontId="0" fillId="0" borderId="65" xfId="0" applyNumberFormat="1" applyBorder="1" applyProtection="1">
      <protection locked="0"/>
    </xf>
    <xf numFmtId="0" fontId="1" fillId="0" borderId="62" xfId="0" applyFont="1" applyBorder="1" applyAlignment="1" applyProtection="1">
      <alignment horizontal="center"/>
      <protection locked="0"/>
    </xf>
    <xf numFmtId="166" fontId="0" fillId="0" borderId="66" xfId="0" applyNumberFormat="1" applyBorder="1" applyProtection="1">
      <protection locked="0"/>
    </xf>
    <xf numFmtId="166" fontId="0" fillId="0" borderId="67" xfId="0" applyNumberFormat="1" applyBorder="1" applyProtection="1">
      <protection locked="0"/>
    </xf>
    <xf numFmtId="166" fontId="0" fillId="0" borderId="22" xfId="2" applyNumberFormat="1" applyFont="1" applyBorder="1" applyProtection="1">
      <protection locked="0"/>
    </xf>
    <xf numFmtId="166" fontId="0" fillId="0" borderId="23" xfId="2" applyNumberFormat="1" applyFont="1" applyBorder="1" applyProtection="1">
      <protection locked="0"/>
    </xf>
    <xf numFmtId="166" fontId="2" fillId="0" borderId="30" xfId="2" applyNumberFormat="1" applyFont="1" applyBorder="1" applyProtection="1">
      <protection locked="0"/>
    </xf>
    <xf numFmtId="166" fontId="0" fillId="0" borderId="63" xfId="2" applyNumberFormat="1" applyFont="1" applyBorder="1" applyProtection="1">
      <protection locked="0"/>
    </xf>
    <xf numFmtId="166" fontId="0" fillId="0" borderId="64" xfId="2" applyNumberFormat="1" applyFont="1" applyBorder="1" applyProtection="1">
      <protection locked="0"/>
    </xf>
    <xf numFmtId="166" fontId="2" fillId="0" borderId="65" xfId="2" applyNumberFormat="1" applyFont="1" applyBorder="1" applyProtection="1">
      <protection locked="0"/>
    </xf>
    <xf numFmtId="166" fontId="0" fillId="0" borderId="30" xfId="2" applyNumberFormat="1" applyFont="1" applyBorder="1" applyProtection="1">
      <protection locked="0"/>
    </xf>
    <xf numFmtId="166" fontId="0" fillId="0" borderId="65" xfId="2" applyNumberFormat="1" applyFont="1" applyBorder="1" applyProtection="1">
      <protection locked="0"/>
    </xf>
    <xf numFmtId="0" fontId="1" fillId="0" borderId="68" xfId="0" applyFont="1" applyBorder="1" applyAlignment="1" applyProtection="1">
      <alignment horizontal="center" vertical="center"/>
      <protection hidden="1"/>
    </xf>
    <xf numFmtId="166" fontId="0" fillId="0" borderId="69" xfId="0" applyNumberFormat="1" applyBorder="1" applyAlignment="1">
      <alignment horizontal="center" vertical="center"/>
    </xf>
    <xf numFmtId="167" fontId="0" fillId="0" borderId="13" xfId="0" applyNumberFormat="1" applyBorder="1" applyAlignment="1" applyProtection="1">
      <alignment horizontal="right" vertical="center"/>
      <protection locked="0"/>
    </xf>
    <xf numFmtId="167" fontId="0" fillId="0" borderId="70" xfId="0" applyNumberFormat="1" applyBorder="1" applyAlignment="1" applyProtection="1">
      <alignment horizontal="right" vertical="center"/>
      <protection locked="0"/>
    </xf>
    <xf numFmtId="0" fontId="1" fillId="0" borderId="71" xfId="0" applyFont="1" applyBorder="1" applyAlignment="1" applyProtection="1">
      <alignment horizontal="center"/>
      <protection locked="0"/>
    </xf>
    <xf numFmtId="167" fontId="19" fillId="0" borderId="72" xfId="0" applyNumberFormat="1" applyFont="1" applyBorder="1" applyAlignment="1" applyProtection="1">
      <alignment horizontal="right" vertical="center"/>
      <protection locked="0"/>
    </xf>
    <xf numFmtId="167" fontId="0" fillId="0" borderId="73" xfId="0" applyNumberFormat="1" applyBorder="1" applyAlignment="1" applyProtection="1">
      <alignment horizontal="right" vertical="center"/>
      <protection locked="0"/>
    </xf>
    <xf numFmtId="167" fontId="1" fillId="0" borderId="73" xfId="0" applyNumberFormat="1" applyFont="1" applyBorder="1" applyAlignment="1" applyProtection="1">
      <alignment vertical="center"/>
      <protection locked="0"/>
    </xf>
    <xf numFmtId="167" fontId="0" fillId="0" borderId="73" xfId="0" applyNumberFormat="1" applyBorder="1" applyAlignment="1" applyProtection="1">
      <alignment vertical="center"/>
      <protection locked="0"/>
    </xf>
    <xf numFmtId="10" fontId="0" fillId="0" borderId="73" xfId="0" applyNumberFormat="1" applyBorder="1" applyAlignment="1" applyProtection="1">
      <alignment vertical="center"/>
      <protection locked="0"/>
    </xf>
    <xf numFmtId="0" fontId="1" fillId="0" borderId="74" xfId="0" applyFont="1" applyBorder="1" applyAlignment="1" applyProtection="1">
      <alignment horizontal="center" vertical="center" wrapText="1"/>
      <protection locked="0"/>
    </xf>
    <xf numFmtId="167" fontId="0" fillId="0" borderId="75" xfId="1" applyNumberFormat="1" applyFont="1" applyBorder="1" applyProtection="1">
      <protection locked="0"/>
    </xf>
    <xf numFmtId="2" fontId="0" fillId="0" borderId="76" xfId="0" applyNumberFormat="1" applyBorder="1" applyProtection="1">
      <protection locked="0"/>
    </xf>
    <xf numFmtId="167" fontId="0" fillId="0" borderId="76" xfId="1" applyNumberFormat="1" applyFont="1" applyBorder="1" applyProtection="1">
      <protection locked="0"/>
    </xf>
    <xf numFmtId="2" fontId="0" fillId="0" borderId="77" xfId="0" applyNumberFormat="1" applyBorder="1" applyProtection="1">
      <protection locked="0"/>
    </xf>
    <xf numFmtId="0" fontId="1" fillId="0" borderId="74" xfId="0" applyFont="1" applyBorder="1" applyAlignment="1" applyProtection="1">
      <alignment horizontal="center"/>
      <protection locked="0"/>
    </xf>
    <xf numFmtId="166" fontId="0" fillId="0" borderId="75" xfId="2" applyNumberFormat="1" applyFont="1" applyBorder="1" applyProtection="1">
      <protection locked="0"/>
    </xf>
    <xf numFmtId="166" fontId="0" fillId="0" borderId="76" xfId="2" applyNumberFormat="1" applyFont="1" applyBorder="1" applyProtection="1">
      <protection locked="0"/>
    </xf>
    <xf numFmtId="166" fontId="2" fillId="0" borderId="77" xfId="2" applyNumberFormat="1" applyFont="1" applyBorder="1" applyProtection="1">
      <protection locked="0"/>
    </xf>
    <xf numFmtId="166" fontId="0" fillId="0" borderId="78" xfId="0" applyNumberFormat="1" applyBorder="1" applyProtection="1">
      <protection locked="0"/>
    </xf>
    <xf numFmtId="166" fontId="0" fillId="0" borderId="79" xfId="0" applyNumberFormat="1" applyBorder="1" applyProtection="1">
      <protection locked="0"/>
    </xf>
    <xf numFmtId="167" fontId="0" fillId="0" borderId="80" xfId="0" applyNumberFormat="1" applyBorder="1" applyAlignment="1" applyProtection="1">
      <alignment horizontal="right" vertical="center"/>
      <protection locked="0"/>
    </xf>
    <xf numFmtId="0" fontId="0" fillId="0" borderId="9" xfId="0" applyBorder="1" applyAlignment="1" applyProtection="1">
      <alignment horizontal="right" vertical="center"/>
      <protection locked="0"/>
    </xf>
    <xf numFmtId="0" fontId="0" fillId="0" borderId="12" xfId="0" applyBorder="1" applyAlignment="1" applyProtection="1">
      <alignment horizontal="right" vertical="center"/>
      <protection locked="0"/>
    </xf>
    <xf numFmtId="0" fontId="0" fillId="0" borderId="0" xfId="0" applyAlignment="1" applyProtection="1">
      <alignment horizontal="right" vertical="center"/>
      <protection locked="0"/>
    </xf>
    <xf numFmtId="2" fontId="0" fillId="0" borderId="0" xfId="0" applyNumberFormat="1" applyProtection="1">
      <protection locked="0"/>
    </xf>
    <xf numFmtId="0" fontId="0" fillId="0" borderId="0" xfId="0" applyAlignment="1">
      <alignment wrapText="1"/>
    </xf>
    <xf numFmtId="0" fontId="10" fillId="0" borderId="0" xfId="0" applyFont="1" applyAlignment="1" applyProtection="1">
      <alignment vertical="center" wrapText="1"/>
      <protection locked="0" hidden="1"/>
    </xf>
    <xf numFmtId="166" fontId="0" fillId="0" borderId="81" xfId="0" applyNumberFormat="1" applyBorder="1" applyAlignment="1">
      <alignment horizontal="center" vertical="center"/>
    </xf>
  </cellXfs>
  <cellStyles count="4">
    <cellStyle name="Lien hypertexte" xfId="3" builtinId="8"/>
    <cellStyle name="Milliers" xfId="1" builtinId="3"/>
    <cellStyle name="Normal" xfId="0" builtinId="0"/>
    <cellStyle name="Pourcentage" xfId="2"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image" Target="../media/image3.gif"/><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image" Target="../media/image4.gif"/></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desc!$E$78</c:f>
          <c:strCache>
            <c:ptCount val="1"/>
            <c:pt idx="0">
              <c:v>Nombre de clients à la téléphonie mobile</c:v>
            </c:pt>
          </c:strCache>
        </c:strRef>
      </c:tx>
      <c:overlay val="0"/>
      <c:spPr>
        <a:noFill/>
        <a:ln>
          <a:noFill/>
        </a:ln>
        <a:effectLst/>
      </c:spPr>
      <c:txPr>
        <a:bodyPr rot="0" spcFirstLastPara="1" vertOverflow="ellipsis" vert="horz" wrap="square" anchor="ctr" anchorCtr="1"/>
        <a:lstStyle/>
        <a:p>
          <a:pPr>
            <a:defRPr sz="1800" b="0"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0.10845359023522635"/>
          <c:y val="8.8067135143784586E-2"/>
          <c:w val="0.81008453826922588"/>
          <c:h val="0.64925851527895428"/>
        </c:manualLayout>
      </c:layout>
      <c:barChart>
        <c:barDir val="col"/>
        <c:grouping val="stacked"/>
        <c:varyColors val="0"/>
        <c:ser>
          <c:idx val="0"/>
          <c:order val="0"/>
          <c:tx>
            <c:strRef>
              <c:f>'Tab_SM2 masqué'!$A$5</c:f>
              <c:strCache>
                <c:ptCount val="1"/>
                <c:pt idx="0">
                  <c:v>Nombre total de clients (avec et sans abonnement)</c:v>
                </c:pt>
              </c:strCache>
            </c:strRef>
          </c:tx>
          <c:spPr>
            <a:solidFill>
              <a:schemeClr val="accent1"/>
            </a:solidFill>
            <a:ln>
              <a:noFill/>
            </a:ln>
            <a:effectLst/>
          </c:spPr>
          <c:invertIfNegative val="0"/>
          <c:cat>
            <c:numRef>
              <c:f>'Tab_SM2 masqué'!$B$4:$AV$4</c:f>
              <c:numCache>
                <c:formatCode>General</c:formatCode>
                <c:ptCount val="47"/>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numCache>
            </c:numRef>
          </c:cat>
          <c:val>
            <c:numRef>
              <c:f>'Tab_SM2 masqué'!$B$5:$AV$5</c:f>
              <c:numCache>
                <c:formatCode>#,##0</c:formatCode>
                <c:ptCount val="47"/>
                <c:pt idx="0">
                  <c:v>1133</c:v>
                </c:pt>
                <c:pt idx="1">
                  <c:v>2626</c:v>
                </c:pt>
                <c:pt idx="2">
                  <c:v>3851</c:v>
                </c:pt>
                <c:pt idx="3">
                  <c:v>4613</c:v>
                </c:pt>
                <c:pt idx="4">
                  <c:v>5495</c:v>
                </c:pt>
                <c:pt idx="5">
                  <c:v>7208</c:v>
                </c:pt>
                <c:pt idx="6">
                  <c:v>8096</c:v>
                </c:pt>
                <c:pt idx="7">
                  <c:v>8605</c:v>
                </c:pt>
                <c:pt idx="8">
                  <c:v>10062</c:v>
                </c:pt>
                <c:pt idx="9">
                  <c:v>16575</c:v>
                </c:pt>
                <c:pt idx="10">
                  <c:v>30768</c:v>
                </c:pt>
                <c:pt idx="11">
                  <c:v>72735</c:v>
                </c:pt>
                <c:pt idx="12">
                  <c:v>133300</c:v>
                </c:pt>
                <c:pt idx="13">
                  <c:v>181607</c:v>
                </c:pt>
                <c:pt idx="14">
                  <c:v>220646</c:v>
                </c:pt>
                <c:pt idx="15">
                  <c:v>262040</c:v>
                </c:pt>
                <c:pt idx="16">
                  <c:v>332165</c:v>
                </c:pt>
                <c:pt idx="17">
                  <c:v>447167</c:v>
                </c:pt>
                <c:pt idx="18">
                  <c:v>662713</c:v>
                </c:pt>
                <c:pt idx="19">
                  <c:v>1044379</c:v>
                </c:pt>
                <c:pt idx="20">
                  <c:v>1698565</c:v>
                </c:pt>
              </c:numCache>
            </c:numRef>
          </c:val>
          <c:extLst>
            <c:ext xmlns:c16="http://schemas.microsoft.com/office/drawing/2014/chart" uri="{C3380CC4-5D6E-409C-BE32-E72D297353CC}">
              <c16:uniqueId val="{00000000-8E71-4E3B-B2DA-21327BA91E35}"/>
            </c:ext>
          </c:extLst>
        </c:ser>
        <c:ser>
          <c:idx val="2"/>
          <c:order val="2"/>
          <c:tx>
            <c:strRef>
              <c:f>'Tab_SM2 masqué'!$A$7</c:f>
              <c:strCache>
                <c:ptCount val="1"/>
                <c:pt idx="0">
                  <c:v>Nombre de clients avec abonnement</c:v>
                </c:pt>
              </c:strCache>
            </c:strRef>
          </c:tx>
          <c:spPr>
            <a:blipFill dpi="0" rotWithShape="1">
              <a:blip xmlns:r="http://schemas.openxmlformats.org/officeDocument/2006/relationships" r:embed="rId3">
                <a:extLst>
                  <a:ext uri="{28A0092B-C50C-407E-A947-70E740481C1C}">
                    <a14:useLocalDpi xmlns:a14="http://schemas.microsoft.com/office/drawing/2010/main" val="0"/>
                  </a:ext>
                </a:extLst>
              </a:blip>
              <a:srcRect/>
              <a:stretch>
                <a:fillRect/>
              </a:stretch>
            </a:blipFill>
            <a:ln>
              <a:noFill/>
            </a:ln>
            <a:effectLst/>
          </c:spPr>
          <c:invertIfNegative val="0"/>
          <c:cat>
            <c:numRef>
              <c:f>'Tab_SM2 masqué'!$B$4:$AV$4</c:f>
              <c:numCache>
                <c:formatCode>General</c:formatCode>
                <c:ptCount val="47"/>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numCache>
            </c:numRef>
          </c:cat>
          <c:val>
            <c:numRef>
              <c:f>'Tab_SM2 masqué'!$B$7:$AV$7</c:f>
              <c:numCache>
                <c:formatCode>0.00</c:formatCode>
                <c:ptCount val="4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formatCode="#,##0">
                  <c:v>2004084</c:v>
                </c:pt>
                <c:pt idx="22" formatCode="#,##0">
                  <c:v>2931441</c:v>
                </c:pt>
                <c:pt idx="23" formatCode="#,##0">
                  <c:v>3121212</c:v>
                </c:pt>
                <c:pt idx="24" formatCode="#,##0">
                  <c:v>3421459</c:v>
                </c:pt>
                <c:pt idx="25" formatCode="#,##0">
                  <c:v>3587471</c:v>
                </c:pt>
                <c:pt idx="26" formatCode="#,##0">
                  <c:v>3789615</c:v>
                </c:pt>
                <c:pt idx="27" formatCode="#,##0">
                  <c:v>4025822</c:v>
                </c:pt>
                <c:pt idx="28" formatCode="#,##0">
                  <c:v>4333563</c:v>
                </c:pt>
                <c:pt idx="29" formatCode="#,##0">
                  <c:v>4650231</c:v>
                </c:pt>
                <c:pt idx="30" formatCode="#,##0">
                  <c:v>5001049</c:v>
                </c:pt>
                <c:pt idx="31" formatCode="#,##0">
                  <c:v>5264724</c:v>
                </c:pt>
                <c:pt idx="32" formatCode="#,##0">
                  <c:v>5422601</c:v>
                </c:pt>
                <c:pt idx="33" formatCode="#,##0">
                  <c:v>5849852</c:v>
                </c:pt>
                <c:pt idx="34" formatCode="#,##0">
                  <c:v>6280946</c:v>
                </c:pt>
                <c:pt idx="35" formatCode="#,##0">
                  <c:v>6636169</c:v>
                </c:pt>
                <c:pt idx="36" formatCode="#,##0">
                  <c:v>6869163</c:v>
                </c:pt>
                <c:pt idx="37" formatCode="#,##0">
                  <c:v>7103022</c:v>
                </c:pt>
                <c:pt idx="38" formatCode="#,##0">
                  <c:v>7334535</c:v>
                </c:pt>
                <c:pt idx="39" formatCode="#,##0">
                  <c:v>7562630</c:v>
                </c:pt>
                <c:pt idx="40" formatCode="#,##0">
                  <c:v>7919087</c:v>
                </c:pt>
                <c:pt idx="41" formatCode="#,##0">
                  <c:v>8139157</c:v>
                </c:pt>
                <c:pt idx="42" formatCode="#,##0">
                  <c:v>8294169</c:v>
                </c:pt>
                <c:pt idx="43" formatCode="#,##0">
                  <c:v>8471750</c:v>
                </c:pt>
                <c:pt idx="44" formatCode="#,##0">
                  <c:v>8836489</c:v>
                </c:pt>
                <c:pt idx="45" formatCode="#,##0">
                  <c:v>9634982</c:v>
                </c:pt>
                <c:pt idx="46" formatCode="#,##0">
                  <c:v>10077777</c:v>
                </c:pt>
              </c:numCache>
            </c:numRef>
          </c:val>
          <c:extLst>
            <c:ext xmlns:c16="http://schemas.microsoft.com/office/drawing/2014/chart" uri="{C3380CC4-5D6E-409C-BE32-E72D297353CC}">
              <c16:uniqueId val="{00000001-8E71-4E3B-B2DA-21327BA91E35}"/>
            </c:ext>
          </c:extLst>
        </c:ser>
        <c:ser>
          <c:idx val="3"/>
          <c:order val="3"/>
          <c:tx>
            <c:strRef>
              <c:f>'Tab_SM2 masqué'!$A$8</c:f>
              <c:strCache>
                <c:ptCount val="1"/>
                <c:pt idx="0">
                  <c:v>Nombre de clients actifs sans abonnement (cartes prépayées)</c:v>
                </c:pt>
              </c:strCache>
            </c:strRef>
          </c:tx>
          <c:spPr>
            <a:blipFill dpi="0" rotWithShape="1">
              <a:blip xmlns:r="http://schemas.openxmlformats.org/officeDocument/2006/relationships" r:embed="rId4">
                <a:extLst>
                  <a:ext uri="{28A0092B-C50C-407E-A947-70E740481C1C}">
                    <a14:useLocalDpi xmlns:a14="http://schemas.microsoft.com/office/drawing/2010/main" val="0"/>
                  </a:ext>
                </a:extLst>
              </a:blip>
              <a:srcRect/>
              <a:stretch>
                <a:fillRect/>
              </a:stretch>
            </a:blipFill>
            <a:ln>
              <a:noFill/>
            </a:ln>
            <a:effectLst/>
          </c:spPr>
          <c:invertIfNegative val="0"/>
          <c:cat>
            <c:numRef>
              <c:f>'Tab_SM2 masqué'!$B$4:$AV$4</c:f>
              <c:numCache>
                <c:formatCode>General</c:formatCode>
                <c:ptCount val="47"/>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pt idx="46">
                  <c:v>2024</c:v>
                </c:pt>
              </c:numCache>
            </c:numRef>
          </c:cat>
          <c:val>
            <c:numRef>
              <c:f>'Tab_SM2 masqué'!$B$8:$AV$8</c:f>
              <c:numCache>
                <c:formatCode>General</c:formatCode>
                <c:ptCount val="47"/>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formatCode="#,##0">
                  <c:v>0</c:v>
                </c:pt>
                <c:pt idx="19" formatCode="#,##0">
                  <c:v>0</c:v>
                </c:pt>
                <c:pt idx="20">
                  <c:v>0</c:v>
                </c:pt>
                <c:pt idx="21" formatCode="#,##0">
                  <c:v>1053425</c:v>
                </c:pt>
                <c:pt idx="22" formatCode="#,##0">
                  <c:v>1707078</c:v>
                </c:pt>
                <c:pt idx="23" formatCode="#,##0">
                  <c:v>2154579</c:v>
                </c:pt>
                <c:pt idx="24" formatCode="#,##0">
                  <c:v>2314844</c:v>
                </c:pt>
                <c:pt idx="25" formatCode="#,##0">
                  <c:v>2601322</c:v>
                </c:pt>
                <c:pt idx="26" formatCode="#,##0">
                  <c:v>2485148</c:v>
                </c:pt>
                <c:pt idx="27" formatCode="#,##0">
                  <c:v>2808411</c:v>
                </c:pt>
                <c:pt idx="28" formatCode="#,##0">
                  <c:v>3102594</c:v>
                </c:pt>
                <c:pt idx="29" formatCode="#,##0">
                  <c:v>3558653</c:v>
                </c:pt>
                <c:pt idx="30" formatCode="#,##0">
                  <c:v>3895657</c:v>
                </c:pt>
                <c:pt idx="31" formatCode="#,##0">
                  <c:v>4057856</c:v>
                </c:pt>
                <c:pt idx="32" formatCode="#,##0">
                  <c:v>4221556</c:v>
                </c:pt>
                <c:pt idx="33" formatCode="#,##0">
                  <c:v>4232784</c:v>
                </c:pt>
                <c:pt idx="34" formatCode="#,##0">
                  <c:v>4280129</c:v>
                </c:pt>
                <c:pt idx="35" formatCode="#,##0">
                  <c:v>4192525</c:v>
                </c:pt>
                <c:pt idx="36" formatCode="#,##0">
                  <c:v>4818491</c:v>
                </c:pt>
                <c:pt idx="37" formatCode="#,##0">
                  <c:v>4180377</c:v>
                </c:pt>
                <c:pt idx="38" formatCode="#,##0">
                  <c:v>3906436</c:v>
                </c:pt>
                <c:pt idx="39" formatCode="#,##0">
                  <c:v>3525968</c:v>
                </c:pt>
                <c:pt idx="40" formatCode="#,##0">
                  <c:v>2869515</c:v>
                </c:pt>
                <c:pt idx="41" formatCode="#,##0">
                  <c:v>2747491</c:v>
                </c:pt>
                <c:pt idx="42" formatCode="#,##0">
                  <c:v>2711891</c:v>
                </c:pt>
                <c:pt idx="43" formatCode="#,##0">
                  <c:v>2256379</c:v>
                </c:pt>
                <c:pt idx="44" formatCode="#,##0">
                  <c:v>2063287</c:v>
                </c:pt>
                <c:pt idx="45" formatCode="#,##0">
                  <c:v>1916429</c:v>
                </c:pt>
                <c:pt idx="46" formatCode="#,##0">
                  <c:v>1841621</c:v>
                </c:pt>
              </c:numCache>
            </c:numRef>
          </c:val>
          <c:extLst>
            <c:ext xmlns:c16="http://schemas.microsoft.com/office/drawing/2014/chart" uri="{C3380CC4-5D6E-409C-BE32-E72D297353CC}">
              <c16:uniqueId val="{00000002-8E71-4E3B-B2DA-21327BA91E35}"/>
            </c:ext>
          </c:extLst>
        </c:ser>
        <c:dLbls>
          <c:showLegendKey val="0"/>
          <c:showVal val="0"/>
          <c:showCatName val="0"/>
          <c:showSerName val="0"/>
          <c:showPercent val="0"/>
          <c:showBubbleSize val="0"/>
        </c:dLbls>
        <c:gapWidth val="43"/>
        <c:overlap val="100"/>
        <c:axId val="638049656"/>
        <c:axId val="638869872"/>
      </c:barChart>
      <c:lineChart>
        <c:grouping val="standard"/>
        <c:varyColors val="0"/>
        <c:ser>
          <c:idx val="1"/>
          <c:order val="1"/>
          <c:tx>
            <c:strRef>
              <c:f>'Tab_SM2 masqué'!$A$6</c:f>
              <c:strCache>
                <c:ptCount val="1"/>
                <c:pt idx="0">
                  <c:v>Taux de pénétration en %</c:v>
                </c:pt>
              </c:strCache>
            </c:strRef>
          </c:tx>
          <c:spPr>
            <a:ln w="22225" cap="rnd">
              <a:solidFill>
                <a:sysClr val="windowText" lastClr="000000"/>
              </a:solidFill>
              <a:round/>
            </a:ln>
            <a:effectLst/>
          </c:spPr>
          <c:marker>
            <c:symbol val="none"/>
          </c:marker>
          <c:cat>
            <c:numRef>
              <c:f>'Tab_SM2 masqué'!$B$4:$AU$4</c:f>
              <c:numCache>
                <c:formatCode>General</c:formatCode>
                <c:ptCount val="46"/>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pt idx="43">
                  <c:v>2021</c:v>
                </c:pt>
                <c:pt idx="44">
                  <c:v>2022</c:v>
                </c:pt>
                <c:pt idx="45">
                  <c:v>2023</c:v>
                </c:pt>
              </c:numCache>
            </c:numRef>
          </c:cat>
          <c:val>
            <c:numRef>
              <c:f>'Tab_SM2 masqué'!$B$6:$AV$6</c:f>
              <c:numCache>
                <c:formatCode>0.00</c:formatCode>
                <c:ptCount val="47"/>
                <c:pt idx="0">
                  <c:v>0.02</c:v>
                </c:pt>
                <c:pt idx="1">
                  <c:v>0.04</c:v>
                </c:pt>
                <c:pt idx="2">
                  <c:v>0.06</c:v>
                </c:pt>
                <c:pt idx="3">
                  <c:v>7.0000000000000007E-2</c:v>
                </c:pt>
                <c:pt idx="4">
                  <c:v>0.08</c:v>
                </c:pt>
                <c:pt idx="5">
                  <c:v>0.11</c:v>
                </c:pt>
                <c:pt idx="6">
                  <c:v>0.12</c:v>
                </c:pt>
                <c:pt idx="7">
                  <c:v>0.13</c:v>
                </c:pt>
                <c:pt idx="8">
                  <c:v>0.15</c:v>
                </c:pt>
                <c:pt idx="9">
                  <c:v>0.25</c:v>
                </c:pt>
                <c:pt idx="10">
                  <c:v>0.46</c:v>
                </c:pt>
                <c:pt idx="11">
                  <c:v>1.08</c:v>
                </c:pt>
                <c:pt idx="12">
                  <c:v>2</c:v>
                </c:pt>
                <c:pt idx="13">
                  <c:v>2.7</c:v>
                </c:pt>
                <c:pt idx="14">
                  <c:v>3.2</c:v>
                </c:pt>
                <c:pt idx="15">
                  <c:v>3.8</c:v>
                </c:pt>
                <c:pt idx="16">
                  <c:v>4.7</c:v>
                </c:pt>
                <c:pt idx="17">
                  <c:v>6.3</c:v>
                </c:pt>
                <c:pt idx="18">
                  <c:v>9.4</c:v>
                </c:pt>
                <c:pt idx="19">
                  <c:v>14.7</c:v>
                </c:pt>
                <c:pt idx="20">
                  <c:v>23.8</c:v>
                </c:pt>
                <c:pt idx="21">
                  <c:v>42.7</c:v>
                </c:pt>
                <c:pt idx="22">
                  <c:v>64.400000000000006</c:v>
                </c:pt>
                <c:pt idx="23">
                  <c:v>72.7</c:v>
                </c:pt>
                <c:pt idx="24">
                  <c:v>78.400000000000006</c:v>
                </c:pt>
                <c:pt idx="25">
                  <c:v>84</c:v>
                </c:pt>
                <c:pt idx="26">
                  <c:v>84.6</c:v>
                </c:pt>
                <c:pt idx="27">
                  <c:v>91.6</c:v>
                </c:pt>
                <c:pt idx="28">
                  <c:v>99.1</c:v>
                </c:pt>
                <c:pt idx="29">
                  <c:v>108.1</c:v>
                </c:pt>
                <c:pt idx="30">
                  <c:v>115.5</c:v>
                </c:pt>
                <c:pt idx="31">
                  <c:v>119.7</c:v>
                </c:pt>
                <c:pt idx="32">
                  <c:v>122.6</c:v>
                </c:pt>
                <c:pt idx="33">
                  <c:v>126.8</c:v>
                </c:pt>
                <c:pt idx="34">
                  <c:v>131.4</c:v>
                </c:pt>
                <c:pt idx="35">
                  <c:v>133.036669598413</c:v>
                </c:pt>
                <c:pt idx="36">
                  <c:v>141.88064920330589</c:v>
                </c:pt>
                <c:pt idx="37">
                  <c:v>135.53316595384999</c:v>
                </c:pt>
                <c:pt idx="38">
                  <c:v>133.55316772990199</c:v>
                </c:pt>
                <c:pt idx="39">
                  <c:v>130.72785362288099</c:v>
                </c:pt>
                <c:pt idx="40">
                  <c:v>126.26330281360201</c:v>
                </c:pt>
                <c:pt idx="41">
                  <c:v>126.50018887912699</c:v>
                </c:pt>
                <c:pt idx="42">
                  <c:v>126.986650667467</c:v>
                </c:pt>
                <c:pt idx="43">
                  <c:v>122.764453343718</c:v>
                </c:pt>
                <c:pt idx="44">
                  <c:v>123.72</c:v>
                </c:pt>
                <c:pt idx="45">
                  <c:v>128.922</c:v>
                </c:pt>
                <c:pt idx="46">
                  <c:v>131.691</c:v>
                </c:pt>
              </c:numCache>
            </c:numRef>
          </c:val>
          <c:smooth val="0"/>
          <c:extLst>
            <c:ext xmlns:c16="http://schemas.microsoft.com/office/drawing/2014/chart" uri="{C3380CC4-5D6E-409C-BE32-E72D297353CC}">
              <c16:uniqueId val="{00000003-8E71-4E3B-B2DA-21327BA91E35}"/>
            </c:ext>
          </c:extLst>
        </c:ser>
        <c:dLbls>
          <c:showLegendKey val="0"/>
          <c:showVal val="0"/>
          <c:showCatName val="0"/>
          <c:showSerName val="0"/>
          <c:showPercent val="0"/>
          <c:showBubbleSize val="0"/>
        </c:dLbls>
        <c:marker val="1"/>
        <c:smooth val="0"/>
        <c:axId val="638870656"/>
        <c:axId val="638870264"/>
      </c:lineChart>
      <c:catAx>
        <c:axId val="638049656"/>
        <c:scaling>
          <c:orientation val="minMax"/>
        </c:scaling>
        <c:delete val="0"/>
        <c:axPos val="b"/>
        <c:numFmt formatCode="General" sourceLinked="1"/>
        <c:majorTickMark val="out"/>
        <c:minorTickMark val="none"/>
        <c:tickLblPos val="nextTo"/>
        <c:spPr>
          <a:noFill/>
          <a:ln w="6350" cap="flat" cmpd="sng" algn="ctr">
            <a:solidFill>
              <a:schemeClr val="tx1"/>
            </a:solidFill>
            <a:round/>
          </a:ln>
          <a:effectLst/>
        </c:spPr>
        <c:txPr>
          <a:bodyPr rot="-3000000" spcFirstLastPara="1" vertOverflow="ellipsis" wrap="square" anchor="ctr" anchorCtr="1"/>
          <a:lstStyle/>
          <a:p>
            <a:pPr>
              <a:defRPr sz="1300" b="0" i="0" u="none" strike="noStrike" kern="1200" baseline="0">
                <a:solidFill>
                  <a:sysClr val="windowText" lastClr="000000"/>
                </a:solidFill>
                <a:latin typeface="+mn-lt"/>
                <a:ea typeface="+mn-ea"/>
                <a:cs typeface="+mn-cs"/>
              </a:defRPr>
            </a:pPr>
            <a:endParaRPr lang="fr-FR"/>
          </a:p>
        </c:txPr>
        <c:crossAx val="638869872"/>
        <c:crosses val="autoZero"/>
        <c:auto val="1"/>
        <c:lblAlgn val="ctr"/>
        <c:lblOffset val="10"/>
        <c:tickLblSkip val="2"/>
        <c:tickMarkSkip val="2"/>
        <c:noMultiLvlLbl val="0"/>
      </c:catAx>
      <c:valAx>
        <c:axId val="638869872"/>
        <c:scaling>
          <c:orientation val="minMax"/>
          <c:max val="14300000"/>
          <c:min val="0"/>
        </c:scaling>
        <c:delete val="0"/>
        <c:axPos val="l"/>
        <c:majorGridlines>
          <c:spPr>
            <a:ln w="9525" cap="flat" cmpd="sng" algn="ctr">
              <a:solidFill>
                <a:schemeClr val="tx1">
                  <a:lumMod val="15000"/>
                  <a:lumOff val="85000"/>
                </a:schemeClr>
              </a:solidFill>
              <a:round/>
            </a:ln>
            <a:effectLst/>
          </c:spPr>
        </c:majorGridlines>
        <c:title>
          <c:tx>
            <c:strRef>
              <c:f>desc!$E$79</c:f>
              <c:strCache>
                <c:ptCount val="1"/>
                <c:pt idx="0">
                  <c:v>Nombre de clients en milliers</c:v>
                </c:pt>
              </c:strCache>
            </c:strRef>
          </c:tx>
          <c:overlay val="0"/>
          <c:spPr>
            <a:noFill/>
            <a:ln>
              <a:noFill/>
            </a:ln>
            <a:effectLst/>
          </c:spPr>
          <c:txPr>
            <a:bodyPr rot="-5400000" spcFirstLastPara="1" vertOverflow="ellipsis" vert="horz" wrap="square" anchor="ctr" anchorCtr="1"/>
            <a:lstStyle/>
            <a:p>
              <a:pPr>
                <a:defRPr lang="en-US" sz="1400" b="0" i="0" u="none" strike="noStrike" kern="1200" baseline="0">
                  <a:solidFill>
                    <a:sysClr val="windowText" lastClr="000000"/>
                  </a:solidFill>
                  <a:latin typeface="+mn-lt"/>
                  <a:ea typeface="+mn-ea"/>
                  <a:cs typeface="+mn-cs"/>
                </a:defRPr>
              </a:pPr>
              <a:endParaRPr lang="fr-FR"/>
            </a:p>
          </c:txPr>
        </c:title>
        <c:numFmt formatCode="#,"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mn-lt"/>
                <a:ea typeface="+mn-ea"/>
                <a:cs typeface="+mn-cs"/>
              </a:defRPr>
            </a:pPr>
            <a:endParaRPr lang="fr-FR"/>
          </a:p>
        </c:txPr>
        <c:crossAx val="638049656"/>
        <c:crosses val="autoZero"/>
        <c:crossBetween val="midCat"/>
      </c:valAx>
      <c:valAx>
        <c:axId val="638870264"/>
        <c:scaling>
          <c:orientation val="minMax"/>
          <c:max val="143"/>
          <c:min val="0"/>
        </c:scaling>
        <c:delete val="0"/>
        <c:axPos val="r"/>
        <c:title>
          <c:tx>
            <c:strRef>
              <c:f>'Tab_SM2 masqué'!$A$6</c:f>
              <c:strCache>
                <c:ptCount val="1"/>
                <c:pt idx="0">
                  <c:v>Taux de pénétration en %</c:v>
                </c:pt>
              </c:strCache>
            </c:strRef>
          </c:tx>
          <c:overlay val="0"/>
          <c:spPr>
            <a:noFill/>
            <a:ln>
              <a:noFill/>
            </a:ln>
            <a:effectLst/>
          </c:spPr>
          <c:txPr>
            <a:bodyPr rot="-5400000" spcFirstLastPara="1" vertOverflow="ellipsis" vert="horz" wrap="square" anchor="ctr" anchorCtr="1"/>
            <a:lstStyle/>
            <a:p>
              <a:pPr>
                <a:defRPr lang="en-US" sz="1400" b="0" i="0" u="none" strike="noStrike" kern="1200" baseline="0">
                  <a:solidFill>
                    <a:sysClr val="windowText" lastClr="000000"/>
                  </a:solidFill>
                  <a:latin typeface="+mn-lt"/>
                  <a:ea typeface="+mn-ea"/>
                  <a:cs typeface="+mn-cs"/>
                </a:defRPr>
              </a:pPr>
              <a:endParaRPr lang="fr-FR"/>
            </a:p>
          </c:txPr>
        </c:title>
        <c:numFmt formatCode="0" sourceLinked="0"/>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300" b="0" i="0" u="none" strike="noStrike" kern="1200" baseline="0">
                <a:solidFill>
                  <a:sysClr val="windowText" lastClr="000000"/>
                </a:solidFill>
                <a:latin typeface="+mn-lt"/>
                <a:ea typeface="+mn-ea"/>
                <a:cs typeface="+mn-cs"/>
              </a:defRPr>
            </a:pPr>
            <a:endParaRPr lang="fr-FR"/>
          </a:p>
        </c:txPr>
        <c:crossAx val="638870656"/>
        <c:crosses val="max"/>
        <c:crossBetween val="between"/>
      </c:valAx>
      <c:catAx>
        <c:axId val="638870656"/>
        <c:scaling>
          <c:orientation val="minMax"/>
        </c:scaling>
        <c:delete val="1"/>
        <c:axPos val="t"/>
        <c:numFmt formatCode="General" sourceLinked="1"/>
        <c:majorTickMark val="out"/>
        <c:minorTickMark val="none"/>
        <c:tickLblPos val="nextTo"/>
        <c:crossAx val="638870264"/>
        <c:crosses val="max"/>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800-000000000000}">
  <sheetPr codeName="Graphique1"/>
  <sheetViews>
    <sheetView zoomScale="120" workbookViewId="0"/>
  </sheetViews>
  <sheetProtection content="1" objects="1"/>
  <pageMargins left="0.7" right="0.7" top="0.75" bottom="0.75" header="0.3" footer="0.3"/>
  <drawing r:id="rId1"/>
</chartsheet>
</file>

<file path=xl/ctrlProps/ctrlProp1.xml><?xml version="1.0" encoding="utf-8"?>
<formControlPr xmlns="http://schemas.microsoft.com/office/spreadsheetml/2009/9/main" objectType="Drop" dropLines="4" dropStyle="combo" dx="16" fmlaLink="desc!$B$1" fmlaRange="desc!$D$1:$D$4" noThreeD="1" sel="2"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200025</xdr:colOff>
          <xdr:row>7</xdr:row>
          <xdr:rowOff>66675</xdr:rowOff>
        </xdr:from>
        <xdr:to>
          <xdr:col>5</xdr:col>
          <xdr:colOff>638175</xdr:colOff>
          <xdr:row>8</xdr:row>
          <xdr:rowOff>104775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640080</xdr:colOff>
      <xdr:row>1</xdr:row>
      <xdr:rowOff>60960</xdr:rowOff>
    </xdr:from>
    <xdr:to>
      <xdr:col>2</xdr:col>
      <xdr:colOff>243840</xdr:colOff>
      <xdr:row>7</xdr:row>
      <xdr:rowOff>142875</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640080" y="219710"/>
          <a:ext cx="6128385" cy="3844290"/>
        </a:xfrm>
        <a:prstGeom prst="rect">
          <a:avLst/>
        </a:prstGeom>
        <a:noFill/>
        <a:ln>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9334500" cy="6096000"/>
    <xdr:graphicFrame macro="">
      <xdr:nvGraphicFramePr>
        <xdr:cNvPr id="2" name="Graphique 1">
          <a:extLst>
            <a:ext uri="{FF2B5EF4-FFF2-40B4-BE49-F238E27FC236}">
              <a16:creationId xmlns:a16="http://schemas.microsoft.com/office/drawing/2014/main" id="{00000000-0008-0000-0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7:O31"/>
  <sheetViews>
    <sheetView showGridLines="0" showRowColHeaders="0" tabSelected="1" zoomScaleNormal="100" workbookViewId="0">
      <selection activeCell="C83" sqref="C83"/>
    </sheetView>
  </sheetViews>
  <sheetFormatPr baseColWidth="10" defaultColWidth="11.5703125" defaultRowHeight="12.75" x14ac:dyDescent="0.2"/>
  <cols>
    <col min="1" max="1" width="4.42578125" style="4" customWidth="1"/>
    <col min="2" max="2" width="8" style="4" customWidth="1"/>
    <col min="3" max="3" width="4.42578125" style="4" customWidth="1"/>
    <col min="4" max="7" width="11.5703125" style="4"/>
    <col min="8" max="8" width="11.5703125" style="4" customWidth="1"/>
    <col min="9" max="16384" width="11.5703125" style="4"/>
  </cols>
  <sheetData>
    <row r="7" spans="2:15" ht="12" customHeight="1" x14ac:dyDescent="0.2">
      <c r="B7" s="23" t="s">
        <v>10</v>
      </c>
    </row>
    <row r="8" spans="2:15" ht="12" customHeight="1" x14ac:dyDescent="0.2">
      <c r="B8" s="23" t="s">
        <v>11</v>
      </c>
    </row>
    <row r="9" spans="2:15" ht="12" customHeight="1" x14ac:dyDescent="0.2">
      <c r="B9" s="23" t="s">
        <v>12</v>
      </c>
    </row>
    <row r="10" spans="2:15" ht="12" customHeight="1" x14ac:dyDescent="0.2">
      <c r="B10" s="24" t="s">
        <v>13</v>
      </c>
    </row>
    <row r="11" spans="2:15" x14ac:dyDescent="0.2">
      <c r="B11" s="25"/>
    </row>
    <row r="12" spans="2:15" ht="18" x14ac:dyDescent="0.2">
      <c r="B12" s="26" t="str">
        <f>IF(desc!$B$1=1,desc!$A$6,IF(desc!$B$1=2,desc!$B$6,IF(desc!$B$1=3,desc!$C$6,desc!$D$6)))</f>
        <v>Les services téléphoniques sur réseaux mobiles : les utilisateurs</v>
      </c>
      <c r="C12" s="27"/>
      <c r="D12" s="28"/>
      <c r="E12" s="28"/>
      <c r="F12" s="28"/>
      <c r="G12" s="28"/>
      <c r="H12" s="28"/>
      <c r="I12" s="28"/>
      <c r="J12" s="28"/>
      <c r="K12" s="28"/>
    </row>
    <row r="13" spans="2:15" x14ac:dyDescent="0.2">
      <c r="B13" s="28"/>
      <c r="C13" s="27"/>
      <c r="D13" s="28"/>
      <c r="E13" s="28"/>
      <c r="F13" s="28"/>
      <c r="G13" s="28"/>
      <c r="H13" s="28"/>
      <c r="I13" s="28"/>
      <c r="J13" s="28"/>
      <c r="K13" s="28"/>
    </row>
    <row r="14" spans="2:15" ht="15.75" x14ac:dyDescent="0.2">
      <c r="B14" s="29"/>
      <c r="C14" s="30" t="str">
        <f>IF(desc!$B$1=1,desc!$A$7,IF(desc!$B$1=2,desc!$B$7,IF(desc!$B$1=3,desc!$C$7,desc!$D$7)))</f>
        <v>1. Nombre de clients à la téléphonie mobile</v>
      </c>
      <c r="D14" s="30"/>
      <c r="E14" s="28"/>
      <c r="F14" s="28"/>
      <c r="G14" s="28"/>
      <c r="H14" s="28"/>
      <c r="I14" s="28"/>
      <c r="J14" s="28"/>
      <c r="K14" s="28"/>
    </row>
    <row r="15" spans="2:15" ht="15.6" customHeight="1" x14ac:dyDescent="0.2">
      <c r="B15" s="28"/>
      <c r="C15" s="31"/>
      <c r="D15" s="32" t="str">
        <f>IF(desc!$B$1=1,desc!$A$8,IF(desc!$B$1=2,desc!$B$8,IF(desc!$B$1=3,desc!$C$8,desc!$D$8)))</f>
        <v>1.1 Nombre de clients au 31.12. selon le type de contrat (SM1)</v>
      </c>
      <c r="E15" s="58"/>
      <c r="F15" s="58"/>
      <c r="G15" s="58"/>
      <c r="H15" s="58"/>
      <c r="I15" s="58"/>
      <c r="J15"/>
      <c r="K15"/>
    </row>
    <row r="16" spans="2:15" ht="15.6" customHeight="1" x14ac:dyDescent="0.2">
      <c r="B16" s="28"/>
      <c r="C16" s="31"/>
      <c r="D16" s="32" t="str">
        <f>IF(desc!$B$1=1,desc!$A$9,IF(desc!$B$1=2,desc!$B$9,IF(desc!$B$1=3,desc!$C$9,desc!$D$9)))</f>
        <v>1.2 Taux de pénétration (SM2)</v>
      </c>
      <c r="E16" s="58"/>
      <c r="F16" s="58"/>
      <c r="G16" s="58"/>
      <c r="H16" s="58"/>
      <c r="I16"/>
      <c r="J16"/>
      <c r="K16"/>
      <c r="L16"/>
      <c r="M16"/>
      <c r="N16"/>
      <c r="O16"/>
    </row>
    <row r="17" spans="2:12" ht="20.45" customHeight="1" x14ac:dyDescent="0.25">
      <c r="B17" s="28"/>
      <c r="C17" s="33" t="str">
        <f>IF(desc!$B$1=1,desc!$A$10,IF(desc!$B$1=2,desc!$B$10,IF(desc!$B$1=3,desc!$C$10,desc!$D$10)))</f>
        <v>2. Parts de marché voix mobile</v>
      </c>
      <c r="D17" s="28"/>
      <c r="E17" s="28"/>
      <c r="F17" s="28"/>
      <c r="G17" s="28"/>
      <c r="H17" s="28"/>
      <c r="I17" s="28"/>
      <c r="J17" s="28"/>
      <c r="K17" s="28"/>
    </row>
    <row r="18" spans="2:12" ht="15.6" customHeight="1" x14ac:dyDescent="0.2">
      <c r="B18" s="28"/>
      <c r="C18" s="28"/>
      <c r="D18" s="32" t="str">
        <f>IF(desc!$B$1=1,desc!$A11,IF(desc!$B$1=2,desc!$B11,IF(desc!$B$1=3,desc!$C11,desc!$D11)))</f>
        <v>2.1 Parts de marché en termes de nombre de clients au 31.12. (SM1PM_tot)</v>
      </c>
      <c r="E18" s="58"/>
      <c r="F18" s="58"/>
      <c r="G18" s="58"/>
      <c r="H18" s="58"/>
      <c r="I18"/>
      <c r="J18"/>
      <c r="K18"/>
      <c r="L18"/>
    </row>
    <row r="19" spans="2:12" ht="15.6" customHeight="1" x14ac:dyDescent="0.2">
      <c r="B19" s="34"/>
      <c r="D19" s="32" t="str">
        <f>IF(desc!$B$1=1,desc!$A12,IF(desc!$B$1=2,desc!$B12,IF(desc!$B$1=3,desc!$C12,desc!$D12)))</f>
        <v>2.2 Parts de marché en termes de nombre de clients actifs sans abonnement (cartes prépayées) au 31.12. (SM1PM_prep)</v>
      </c>
      <c r="E19" s="59"/>
      <c r="F19" s="59"/>
      <c r="G19" s="59"/>
      <c r="H19" s="59"/>
      <c r="I19" s="59"/>
      <c r="J19" s="59"/>
      <c r="K19" s="59"/>
    </row>
    <row r="20" spans="2:12" ht="15.6" customHeight="1" x14ac:dyDescent="0.2">
      <c r="B20" s="34"/>
      <c r="D20" s="32" t="str">
        <f>IF(desc!$B$1=1,desc!$A13,IF(desc!$B$1=2,desc!$B13,IF(desc!$B$1=3,desc!$C13,desc!$D13)))</f>
        <v>2.3 Parts de marché en termes de nombre de clients avec abonnement (cartes postpayées) au 31.12. (SM1PM_post)</v>
      </c>
      <c r="E20" s="59"/>
      <c r="F20" s="59"/>
      <c r="G20" s="59"/>
      <c r="H20" s="59"/>
      <c r="I20" s="59"/>
      <c r="J20" s="60"/>
      <c r="K20" s="60"/>
    </row>
    <row r="21" spans="2:12" ht="14.25" x14ac:dyDescent="0.2">
      <c r="B21" s="34"/>
      <c r="J21" s="5"/>
      <c r="K21" s="5"/>
    </row>
    <row r="22" spans="2:12" ht="14.25" x14ac:dyDescent="0.2">
      <c r="B22" s="35"/>
    </row>
    <row r="31" spans="2:12" x14ac:dyDescent="0.2">
      <c r="F31" s="4" t="s">
        <v>21</v>
      </c>
    </row>
  </sheetData>
  <sheetProtection sheet="1" formatCells="0" formatColumns="0" formatRows="0" insertColumns="0" insertRows="0" insertHyperlinks="0" deleteColumns="0" deleteRows="0" sort="0" autoFilter="0" pivotTables="0"/>
  <hyperlinks>
    <hyperlink ref="D15:I15" location="Tab_SM1!A1" display="Tab_SM1!A1" xr:uid="{00000000-0004-0000-0000-000000000000}"/>
    <hyperlink ref="D16:H16" location="Tab_SM2!A1" display="Tab_SM2!A1" xr:uid="{00000000-0004-0000-0000-000001000000}"/>
    <hyperlink ref="D18:H18" location="SM1PM_tot!A1" display="SM1PM_tot!A1" xr:uid="{00000000-0004-0000-0000-000002000000}"/>
    <hyperlink ref="D19:K19" location="SM1PM_prep!A1" display="SM1PM_prep!A1" xr:uid="{00000000-0004-0000-0000-000003000000}"/>
    <hyperlink ref="D20:K20" location="SM1PM_post!A1" display="SM1PM_post!A1" xr:uid="{00000000-0004-0000-0000-000004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200025</xdr:colOff>
                    <xdr:row>7</xdr:row>
                    <xdr:rowOff>66675</xdr:rowOff>
                  </from>
                  <to>
                    <xdr:col>5</xdr:col>
                    <xdr:colOff>638175</xdr:colOff>
                    <xdr:row>8</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dimension ref="A1:AC25"/>
  <sheetViews>
    <sheetView showGridLines="0" workbookViewId="0">
      <pane xSplit="1" ySplit="4" topLeftCell="W5" activePane="bottomRight" state="frozen"/>
      <selection pane="topRight" activeCell="B1" sqref="B1"/>
      <selection pane="bottomLeft" activeCell="A7" sqref="A7"/>
      <selection pane="bottomRight" activeCell="A105" sqref="A105"/>
    </sheetView>
  </sheetViews>
  <sheetFormatPr baseColWidth="10" defaultColWidth="11.5703125" defaultRowHeight="12.75" x14ac:dyDescent="0.2"/>
  <cols>
    <col min="1" max="1" width="52.5703125" style="4" customWidth="1"/>
    <col min="2" max="18" width="11.5703125" style="4"/>
    <col min="19" max="20" width="13.28515625" style="4" bestFit="1" customWidth="1"/>
    <col min="21" max="27" width="13.28515625" style="4" customWidth="1"/>
    <col min="28" max="28" width="11.5703125" style="4"/>
    <col min="29" max="29" width="11.5703125" style="194"/>
    <col min="30" max="16384" width="11.5703125" style="4"/>
  </cols>
  <sheetData>
    <row r="1" spans="1:29" ht="47.25" customHeight="1" x14ac:dyDescent="0.2">
      <c r="A1" s="14" t="str">
        <f>IF(desc!$B$1=1,desc!$A14,IF(desc!$B$1=2,desc!$B14,IF(desc!$B$1=3,desc!$C14,desc!$D14)))</f>
        <v>Tableau SM1 : Services sur les réseaux de radiocommunication mobiles (GSM, NMT ou UMTS)</v>
      </c>
    </row>
    <row r="2" spans="1:29" ht="27" customHeight="1" x14ac:dyDescent="0.2">
      <c r="A2" s="15" t="str">
        <f>IF(desc!$B$1=1,desc!$A15,IF(desc!$B$1=2,desc!$B15,IF(desc!$B$1=3,desc!$C15,desc!$D15)))</f>
        <v>Nombre de clients au 31.12. selon le type de contrat</v>
      </c>
      <c r="B2" s="6"/>
      <c r="C2" s="6"/>
      <c r="D2" s="6"/>
      <c r="E2" s="6"/>
      <c r="F2" s="6"/>
      <c r="G2" s="6"/>
      <c r="H2" s="6"/>
      <c r="I2" s="6"/>
      <c r="J2" s="6"/>
      <c r="K2" s="6"/>
      <c r="L2" s="6"/>
      <c r="M2" s="6"/>
      <c r="N2" s="6"/>
      <c r="O2" s="6"/>
      <c r="P2" s="6"/>
      <c r="Q2" s="6"/>
    </row>
    <row r="3" spans="1:29" ht="4.7" customHeight="1" x14ac:dyDescent="0.2">
      <c r="A3" s="16"/>
      <c r="B3" s="6"/>
      <c r="C3" s="6"/>
      <c r="D3" s="6"/>
      <c r="E3" s="6"/>
      <c r="F3" s="6"/>
      <c r="G3" s="6"/>
      <c r="H3" s="6"/>
      <c r="I3" s="6"/>
      <c r="J3" s="6"/>
      <c r="K3" s="6"/>
      <c r="L3" s="6"/>
      <c r="M3" s="6"/>
      <c r="N3" s="6"/>
      <c r="O3" s="6"/>
      <c r="P3" s="6"/>
      <c r="Q3" s="6"/>
    </row>
    <row r="4" spans="1:29" x14ac:dyDescent="0.2">
      <c r="A4" s="17"/>
      <c r="B4" s="7">
        <v>1999</v>
      </c>
      <c r="C4" s="7">
        <v>2000</v>
      </c>
      <c r="D4" s="7">
        <v>2001</v>
      </c>
      <c r="E4" s="7">
        <v>2002</v>
      </c>
      <c r="F4" s="7">
        <v>2003</v>
      </c>
      <c r="G4" s="7">
        <v>2004</v>
      </c>
      <c r="H4" s="7">
        <v>2005</v>
      </c>
      <c r="I4" s="7">
        <v>2006</v>
      </c>
      <c r="J4" s="7">
        <v>2007</v>
      </c>
      <c r="K4" s="7">
        <v>2008</v>
      </c>
      <c r="L4" s="7">
        <v>2009</v>
      </c>
      <c r="M4" s="7">
        <v>2010</v>
      </c>
      <c r="N4" s="7">
        <v>2011</v>
      </c>
      <c r="O4" s="7">
        <v>2012</v>
      </c>
      <c r="P4" s="7">
        <v>2013</v>
      </c>
      <c r="Q4" s="7">
        <v>2014</v>
      </c>
      <c r="R4" s="7">
        <v>2015</v>
      </c>
      <c r="S4" s="7">
        <v>2016</v>
      </c>
      <c r="T4" s="7">
        <v>2017</v>
      </c>
      <c r="U4" s="7">
        <v>2018</v>
      </c>
      <c r="V4" s="135">
        <v>2019</v>
      </c>
      <c r="W4" s="167">
        <v>2020</v>
      </c>
      <c r="X4" s="215">
        <v>2021</v>
      </c>
      <c r="Y4" s="187">
        <v>2022</v>
      </c>
      <c r="Z4" s="187">
        <v>2023</v>
      </c>
      <c r="AA4" s="161">
        <v>2024</v>
      </c>
      <c r="AB4" s="186"/>
      <c r="AC4" s="211" t="str">
        <f>IF(desc!$B$1=1,desc!$A25,IF(desc!$B$1=2,desc!$B25,IF(desc!$B$1=3,desc!$C25,desc!$D25)))</f>
        <v>Var. 23-24</v>
      </c>
    </row>
    <row r="5" spans="1:29" ht="26.45" customHeight="1" x14ac:dyDescent="0.2">
      <c r="A5" s="36" t="str">
        <f>IF(desc!$B$1=1,desc!$A16,IF(desc!$B$1=2,desc!$B16,IF(desc!$B$1=3,desc!$C16,desc!$D16)))</f>
        <v>Nombre de clients avec abonnement, avec itinérance internationale</v>
      </c>
      <c r="B5" s="50">
        <v>1978038</v>
      </c>
      <c r="C5" s="50">
        <v>2907543</v>
      </c>
      <c r="D5" s="50">
        <v>3121212</v>
      </c>
      <c r="E5" s="50">
        <v>3421459</v>
      </c>
      <c r="F5" s="50">
        <v>3587471</v>
      </c>
      <c r="G5" s="50">
        <v>3789615</v>
      </c>
      <c r="H5" s="50">
        <v>4025686</v>
      </c>
      <c r="I5" s="50">
        <v>4329578</v>
      </c>
      <c r="J5" s="50">
        <v>4643349</v>
      </c>
      <c r="K5" s="50">
        <v>4993003</v>
      </c>
      <c r="L5" s="50">
        <v>5246634</v>
      </c>
      <c r="M5" s="50">
        <v>5417438</v>
      </c>
      <c r="N5" s="50">
        <v>5844635</v>
      </c>
      <c r="O5" s="50">
        <v>6277738</v>
      </c>
      <c r="P5" s="50">
        <v>6632927</v>
      </c>
      <c r="Q5" s="50">
        <v>6869163</v>
      </c>
      <c r="R5" s="50">
        <v>7102797</v>
      </c>
      <c r="S5" s="86">
        <v>7334149</v>
      </c>
      <c r="T5" s="86">
        <v>7562629</v>
      </c>
      <c r="U5" s="121">
        <v>7919087</v>
      </c>
      <c r="V5" s="136">
        <v>8139157</v>
      </c>
      <c r="W5" s="168">
        <v>8294169</v>
      </c>
      <c r="X5" s="216">
        <v>8471750</v>
      </c>
      <c r="Y5" s="188">
        <v>8836489</v>
      </c>
      <c r="Z5" s="188">
        <v>9634982</v>
      </c>
      <c r="AA5" s="162">
        <v>10077777</v>
      </c>
      <c r="AB5" s="186"/>
      <c r="AC5" s="212">
        <f>(AA5-Z5)/Z5</f>
        <v>4.5957013723533682E-2</v>
      </c>
    </row>
    <row r="6" spans="1:29" ht="25.5" x14ac:dyDescent="0.2">
      <c r="A6" s="36" t="str">
        <f>IF(desc!$B$1=1,desc!$A17,IF(desc!$B$1=2,desc!$B17,IF(desc!$B$1=3,desc!$C17,desc!$D17)))</f>
        <v>Nombre de clients avec abonnement, sans itinérance internationale</v>
      </c>
      <c r="B6" s="52">
        <v>26046</v>
      </c>
      <c r="C6" s="51">
        <v>23898</v>
      </c>
      <c r="D6" s="51">
        <v>0</v>
      </c>
      <c r="E6" s="51">
        <v>0</v>
      </c>
      <c r="F6" s="51">
        <v>0</v>
      </c>
      <c r="G6" s="51">
        <v>0</v>
      </c>
      <c r="H6" s="51">
        <v>136</v>
      </c>
      <c r="I6" s="51">
        <v>3985</v>
      </c>
      <c r="J6" s="51">
        <v>6882</v>
      </c>
      <c r="K6" s="51">
        <v>8046</v>
      </c>
      <c r="L6" s="51">
        <v>18090</v>
      </c>
      <c r="M6" s="51">
        <v>5163</v>
      </c>
      <c r="N6" s="51">
        <v>5217</v>
      </c>
      <c r="O6" s="51">
        <v>3208</v>
      </c>
      <c r="P6" s="51">
        <v>3242</v>
      </c>
      <c r="Q6" s="51">
        <v>0</v>
      </c>
      <c r="R6" s="51">
        <v>225</v>
      </c>
      <c r="S6" s="88">
        <v>386</v>
      </c>
      <c r="T6" s="51">
        <v>1</v>
      </c>
      <c r="U6" s="85" t="s">
        <v>192</v>
      </c>
      <c r="V6" s="85" t="s">
        <v>192</v>
      </c>
      <c r="W6" s="85" t="s">
        <v>192</v>
      </c>
      <c r="X6" s="85" t="s">
        <v>192</v>
      </c>
      <c r="Y6" s="85" t="s">
        <v>192</v>
      </c>
      <c r="Z6" s="85" t="s">
        <v>192</v>
      </c>
      <c r="AA6" s="232" t="s">
        <v>192</v>
      </c>
      <c r="AB6" s="186"/>
      <c r="AC6" s="212" t="s">
        <v>192</v>
      </c>
    </row>
    <row r="7" spans="1:29" ht="25.5" x14ac:dyDescent="0.2">
      <c r="A7" s="36" t="str">
        <f>IF(desc!$B$1=1,desc!$A18,IF(desc!$B$1=2,desc!$B18,IF(desc!$B$1=3,desc!$C18,desc!$D18)))</f>
        <v>Nombre de clients actifs sans abonnement (cartes prépayées)</v>
      </c>
      <c r="B7" s="52">
        <v>1053425</v>
      </c>
      <c r="C7" s="52">
        <v>1707078</v>
      </c>
      <c r="D7" s="52">
        <v>2154579</v>
      </c>
      <c r="E7" s="52">
        <v>2314844</v>
      </c>
      <c r="F7" s="52">
        <v>2601322</v>
      </c>
      <c r="G7" s="51">
        <v>2485148</v>
      </c>
      <c r="H7" s="51">
        <v>2808411</v>
      </c>
      <c r="I7" s="51">
        <v>3102594</v>
      </c>
      <c r="J7" s="51">
        <v>3558653</v>
      </c>
      <c r="K7" s="51">
        <v>3895657</v>
      </c>
      <c r="L7" s="51">
        <v>4057856</v>
      </c>
      <c r="M7" s="51">
        <v>4221556</v>
      </c>
      <c r="N7" s="51">
        <v>4232784</v>
      </c>
      <c r="O7" s="51">
        <v>4280129</v>
      </c>
      <c r="P7" s="51">
        <v>4192525</v>
      </c>
      <c r="Q7" s="51">
        <v>4818491</v>
      </c>
      <c r="R7" s="51">
        <v>4180377</v>
      </c>
      <c r="S7" s="85">
        <v>3906436</v>
      </c>
      <c r="T7" s="51">
        <v>3525968</v>
      </c>
      <c r="U7" s="85">
        <v>2869515</v>
      </c>
      <c r="V7" s="137">
        <v>2747491</v>
      </c>
      <c r="W7" s="169">
        <v>2711891</v>
      </c>
      <c r="X7" s="217">
        <v>2256379</v>
      </c>
      <c r="Y7" s="189">
        <v>2063287</v>
      </c>
      <c r="Z7" s="189">
        <v>1916429</v>
      </c>
      <c r="AA7" s="163">
        <v>1841621</v>
      </c>
      <c r="AB7" s="186"/>
      <c r="AC7" s="212">
        <f t="shared" ref="AC7:AC9" si="0">(AA7-Z7)/Z7</f>
        <v>-3.9035101222116758E-2</v>
      </c>
    </row>
    <row r="8" spans="1:29" x14ac:dyDescent="0.2">
      <c r="A8" s="37" t="str">
        <f>IF(desc!$B$1=1,desc!$A19,IF(desc!$B$1=2,desc!$B19,IF(desc!$B$1=3,desc!$C19,desc!$D19)))</f>
        <v>Nombre total de clients (avec et sans abonnement)</v>
      </c>
      <c r="B8" s="100">
        <v>3057509</v>
      </c>
      <c r="C8" s="101">
        <v>4638519</v>
      </c>
      <c r="D8" s="101">
        <v>5275791</v>
      </c>
      <c r="E8" s="101">
        <v>5736303</v>
      </c>
      <c r="F8" s="101">
        <v>6188793</v>
      </c>
      <c r="G8" s="101">
        <v>6274763</v>
      </c>
      <c r="H8" s="101">
        <v>6834233</v>
      </c>
      <c r="I8" s="101">
        <v>7436157</v>
      </c>
      <c r="J8" s="101">
        <v>8208884</v>
      </c>
      <c r="K8" s="101">
        <v>8896706</v>
      </c>
      <c r="L8" s="101">
        <v>9322580</v>
      </c>
      <c r="M8" s="101">
        <v>9644157</v>
      </c>
      <c r="N8" s="101">
        <v>10082636</v>
      </c>
      <c r="O8" s="101">
        <v>10561075</v>
      </c>
      <c r="P8" s="101">
        <v>10828694</v>
      </c>
      <c r="Q8" s="101">
        <v>11687654</v>
      </c>
      <c r="R8" s="101">
        <v>11283399</v>
      </c>
      <c r="S8" s="102">
        <v>11240971</v>
      </c>
      <c r="T8" s="102">
        <v>11088598</v>
      </c>
      <c r="U8" s="102">
        <v>10788602</v>
      </c>
      <c r="V8" s="138">
        <v>10886648</v>
      </c>
      <c r="W8" s="170">
        <v>11006060</v>
      </c>
      <c r="X8" s="218">
        <v>10728129</v>
      </c>
      <c r="Y8" s="190">
        <v>10899776</v>
      </c>
      <c r="Z8" s="190">
        <v>11551411</v>
      </c>
      <c r="AA8" s="164">
        <v>11919398</v>
      </c>
      <c r="AB8" s="186"/>
      <c r="AC8" s="212">
        <f t="shared" si="0"/>
        <v>3.1856454592430312E-2</v>
      </c>
    </row>
    <row r="9" spans="1:29" ht="25.5" x14ac:dyDescent="0.2">
      <c r="A9" s="18" t="str">
        <f>IF(desc!$B$1=1,desc!$A20,IF(desc!$B$1=2,desc!$B20,IF(desc!$B$1=3,desc!$C20,desc!$D20)))</f>
        <v>dont ceux ayant changé d'opérateur durant la période du 01.01. au 31.12. sans changer de numéro d'appel</v>
      </c>
      <c r="B9" s="52" t="s">
        <v>192</v>
      </c>
      <c r="C9" s="52">
        <v>47724</v>
      </c>
      <c r="D9" s="52">
        <v>88853</v>
      </c>
      <c r="E9" s="52">
        <v>118113</v>
      </c>
      <c r="F9" s="52">
        <v>81332</v>
      </c>
      <c r="G9" s="52">
        <v>65799</v>
      </c>
      <c r="H9" s="52">
        <v>99072</v>
      </c>
      <c r="I9" s="52">
        <v>151432</v>
      </c>
      <c r="J9" s="51">
        <v>119520</v>
      </c>
      <c r="K9" s="51">
        <v>136219</v>
      </c>
      <c r="L9" s="51">
        <v>161105</v>
      </c>
      <c r="M9" s="51">
        <v>164136</v>
      </c>
      <c r="N9" s="51">
        <v>184204</v>
      </c>
      <c r="O9" s="51">
        <v>276247</v>
      </c>
      <c r="P9" s="51">
        <v>187235</v>
      </c>
      <c r="Q9" s="51">
        <v>214361</v>
      </c>
      <c r="R9" s="51">
        <v>283728</v>
      </c>
      <c r="S9" s="88">
        <v>294358</v>
      </c>
      <c r="T9" s="88">
        <v>401567</v>
      </c>
      <c r="U9" s="88">
        <v>456202</v>
      </c>
      <c r="V9" s="139">
        <v>542836</v>
      </c>
      <c r="W9" s="171">
        <v>602784</v>
      </c>
      <c r="X9" s="219">
        <v>617264</v>
      </c>
      <c r="Y9" s="191">
        <v>576375</v>
      </c>
      <c r="Z9" s="191">
        <v>660050</v>
      </c>
      <c r="AA9" s="165">
        <v>717858</v>
      </c>
      <c r="AB9" s="186"/>
      <c r="AC9" s="212">
        <f t="shared" si="0"/>
        <v>8.7581243845163248E-2</v>
      </c>
    </row>
    <row r="10" spans="1:29" x14ac:dyDescent="0.2">
      <c r="A10" s="61" t="str">
        <f>IF(desc!$B$1=1,desc!$A21,IF(desc!$B$1=2,desc!$B21,IF(desc!$B$1=3,desc!$C21,desc!$D21)))</f>
        <v>en % du total</v>
      </c>
      <c r="B10" s="52" t="s">
        <v>192</v>
      </c>
      <c r="C10" s="103">
        <v>1.03E-2</v>
      </c>
      <c r="D10" s="103">
        <v>1.684164516752085E-2</v>
      </c>
      <c r="E10" s="103">
        <v>2.0590439521761664E-2</v>
      </c>
      <c r="F10" s="103">
        <v>1.3141819414544969E-2</v>
      </c>
      <c r="G10" s="103">
        <v>1.0486292470329159E-2</v>
      </c>
      <c r="H10" s="103">
        <v>1.4496432884275382E-2</v>
      </c>
      <c r="I10" s="103">
        <v>2.0364282249554441E-2</v>
      </c>
      <c r="J10" s="103">
        <v>1.46E-2</v>
      </c>
      <c r="K10" s="104">
        <v>1.5299999999999999E-2</v>
      </c>
      <c r="L10" s="104">
        <v>1.7299999999999999E-2</v>
      </c>
      <c r="M10" s="104">
        <v>1.7000000000000001E-2</v>
      </c>
      <c r="N10" s="104">
        <v>1.8269428748593126E-2</v>
      </c>
      <c r="O10" s="104">
        <v>2.6157091015829356E-2</v>
      </c>
      <c r="P10" s="104">
        <v>1.7290635417345802E-2</v>
      </c>
      <c r="Q10" s="104">
        <v>1.83408064612453E-2</v>
      </c>
      <c r="R10" s="104">
        <v>2.5145614366734705E-2</v>
      </c>
      <c r="S10" s="104">
        <v>2.6186171995284037E-2</v>
      </c>
      <c r="T10" s="104">
        <v>3.6214406906986796E-2</v>
      </c>
      <c r="U10" s="104">
        <v>4.228555284549379E-2</v>
      </c>
      <c r="V10" s="140">
        <v>4.9862547222983604E-2</v>
      </c>
      <c r="W10" s="172">
        <v>5.4768373059932436E-2</v>
      </c>
      <c r="X10" s="220">
        <v>5.7536966604335202E-2</v>
      </c>
      <c r="Y10" s="192">
        <v>5.2999999999999999E-2</v>
      </c>
      <c r="Z10" s="192">
        <v>5.7000000000000002E-2</v>
      </c>
      <c r="AA10" s="166">
        <v>0.06</v>
      </c>
      <c r="AB10" s="186"/>
      <c r="AC10" s="212" t="s">
        <v>0</v>
      </c>
    </row>
    <row r="11" spans="1:29" ht="25.5" x14ac:dyDescent="0.2">
      <c r="A11" s="53" t="str">
        <f>IF(desc!$B$1=1,desc!$A22,IF(desc!$B$1=2,desc!$B22,IF(desc!$B$1=3,desc!$C22,desc!$D22)))</f>
        <v>dont ceux utilisant le réseau UMTS et identifiés par le code IMEI</v>
      </c>
      <c r="B11" s="54" t="s">
        <v>192</v>
      </c>
      <c r="C11" s="54" t="s">
        <v>192</v>
      </c>
      <c r="D11" s="54" t="s">
        <v>192</v>
      </c>
      <c r="E11" s="54" t="s">
        <v>192</v>
      </c>
      <c r="F11" s="54" t="s">
        <v>192</v>
      </c>
      <c r="G11" s="54" t="s">
        <v>192</v>
      </c>
      <c r="H11" s="55">
        <v>114806</v>
      </c>
      <c r="I11" s="55">
        <v>360690.07117700001</v>
      </c>
      <c r="J11" s="55">
        <v>1447095</v>
      </c>
      <c r="K11" s="55">
        <v>2133901</v>
      </c>
      <c r="L11" s="55">
        <v>3111640</v>
      </c>
      <c r="M11" s="55">
        <v>3118448</v>
      </c>
      <c r="N11" s="55">
        <v>4817333</v>
      </c>
      <c r="O11" s="55">
        <v>5577572</v>
      </c>
      <c r="P11" s="55">
        <v>6394778</v>
      </c>
      <c r="Q11" s="55">
        <v>7172552</v>
      </c>
      <c r="R11" s="55">
        <v>7288714</v>
      </c>
      <c r="S11" s="92">
        <v>7365079</v>
      </c>
      <c r="T11" s="92">
        <v>7822900</v>
      </c>
      <c r="U11" s="213" t="s">
        <v>192</v>
      </c>
      <c r="V11" s="213" t="s">
        <v>192</v>
      </c>
      <c r="W11" s="213" t="s">
        <v>192</v>
      </c>
      <c r="X11" s="213" t="s">
        <v>192</v>
      </c>
      <c r="Y11" s="213" t="s">
        <v>192</v>
      </c>
      <c r="Z11" s="213" t="s">
        <v>192</v>
      </c>
      <c r="AA11" s="214" t="s">
        <v>192</v>
      </c>
      <c r="AB11" s="186"/>
      <c r="AC11" s="239" t="s">
        <v>192</v>
      </c>
    </row>
    <row r="12" spans="1:29" ht="13.35" customHeight="1" x14ac:dyDescent="0.2">
      <c r="A12" s="19" t="str">
        <f>IF(desc!$B$1=1,desc!$A23,IF(desc!$B$1=2,desc!$B23,IF(desc!$B$1=3,desc!$C23,desc!$D23)))</f>
        <v>Remarque :</v>
      </c>
      <c r="B12" s="8"/>
      <c r="C12" s="8"/>
      <c r="D12" s="8"/>
      <c r="E12" s="8"/>
      <c r="F12" s="8"/>
      <c r="G12" s="8"/>
      <c r="H12" s="8"/>
      <c r="I12" s="8"/>
      <c r="J12" s="8"/>
      <c r="K12" s="8"/>
      <c r="L12" s="8"/>
      <c r="M12" s="8"/>
      <c r="N12" s="8"/>
      <c r="O12" s="8"/>
      <c r="P12" s="8"/>
      <c r="Q12" s="8"/>
      <c r="S12" s="84"/>
      <c r="T12" s="84"/>
      <c r="U12" s="84"/>
      <c r="V12" s="84"/>
      <c r="W12" s="84"/>
      <c r="X12" s="84"/>
      <c r="Y12" s="84"/>
      <c r="Z12" s="84"/>
      <c r="AA12" s="84"/>
      <c r="AC12" s="193"/>
    </row>
    <row r="13" spans="1:29" x14ac:dyDescent="0.2">
      <c r="A13" s="19" t="str">
        <f>IF(desc!$B$1=1,desc!$A24,IF(desc!$B$1=2,desc!$B24,IF(desc!$B$1=3,desc!$C24,desc!$D24)))</f>
        <v>... Chiffre inconnu (non relevé).</v>
      </c>
    </row>
    <row r="14" spans="1:29" x14ac:dyDescent="0.2">
      <c r="A14" s="19" t="str">
        <f>IF(desc!$B$1=1,desc!$A$80,IF(desc!$B$1=2,desc!$B$80,IF(desc!$B$1=3,desc!$C$80,desc!$D$80)))</f>
        <v>Source: OFCOM - Statistique sur les télécommunications</v>
      </c>
    </row>
    <row r="15" spans="1:29" x14ac:dyDescent="0.2">
      <c r="A15" s="19" t="str">
        <f>IF(desc!$B$1=1,desc!$A$81,IF(desc!$B$1=2,desc!$B$81,IF(desc!$B$1=3,desc!$C$81,desc!$D$81)))</f>
        <v>© OFCOM 2025</v>
      </c>
    </row>
    <row r="16" spans="1:29" x14ac:dyDescent="0.2">
      <c r="A16" s="19"/>
    </row>
    <row r="17" spans="1:4" ht="22.5" x14ac:dyDescent="0.2">
      <c r="A17" s="19" t="str">
        <f>IF(desc!$B$1=1,desc!$A$82,IF(desc!$B$1=2,desc!$B$82,IF(desc!$B$1=3,desc!$C$82,desc!$D$82)))</f>
        <v>Renseignements: Office fédéral de la communication, Section Économie et statistiques, Telecomstatistics@bakom.admin.ch, 058 460 55 88</v>
      </c>
    </row>
    <row r="25" spans="1:4" ht="13.5" x14ac:dyDescent="0.25">
      <c r="D25" s="9"/>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B3:B13"/>
  <sheetViews>
    <sheetView showGridLines="0" zoomScale="90" zoomScaleNormal="90" workbookViewId="0">
      <selection activeCell="A70" sqref="A70"/>
    </sheetView>
  </sheetViews>
  <sheetFormatPr baseColWidth="10" defaultColWidth="11.5703125" defaultRowHeight="12.75" x14ac:dyDescent="0.2"/>
  <cols>
    <col min="1" max="1" width="11.5703125" style="4"/>
    <col min="2" max="2" width="81.85546875" style="4" customWidth="1"/>
    <col min="3" max="16384" width="11.5703125" style="4"/>
  </cols>
  <sheetData>
    <row r="3" spans="2:2" ht="19.350000000000001" customHeight="1" x14ac:dyDescent="0.2">
      <c r="B3" s="12" t="str">
        <f>IF(desc!$B$1=1,desc!$A26,IF(desc!$B$1=2,desc!$B26,IF(desc!$B$1=3,desc!$C26,desc!$D26)))</f>
        <v>Nombre de clients à la téléphonie mobile</v>
      </c>
    </row>
    <row r="4" spans="2:2" ht="65.099999999999994" customHeight="1" x14ac:dyDescent="0.2">
      <c r="B4" s="39" t="str">
        <f>IF(desc!$B$1=1,desc!$A27,IF(desc!$B$1=2,desc!$B27,IF(desc!$B$1=3,desc!$C27,desc!$D27)))</f>
        <v>Deux méthodes s'offrent à nous pour mesurer le taux de pénétration de la téléphonie mobile dans la population :
— la méthode arithmétique : on divise le nombre d'abonnements par la population résidente, comme nous l'avons fait dans le tableau SM2 ;
— l'enquête par échantillonnage auprès de la population.</v>
      </c>
    </row>
    <row r="5" spans="2:2" ht="35.1" customHeight="1" x14ac:dyDescent="0.2">
      <c r="B5" s="39" t="str">
        <f>IF(desc!$B$1=1,desc!$A30,IF(desc!$B$1=2,desc!$B30,IF(desc!$B$1=3,desc!$C30,desc!$D30)))</f>
        <v>La deuxième méthode est meilleure et donne un résultat plus fiable, car elle évite les redondances et les « faux clients ». Elle est aussi plus coûteuse.</v>
      </c>
    </row>
    <row r="6" spans="2:2" ht="75" customHeight="1" x14ac:dyDescent="0.2">
      <c r="B6" s="39" t="str">
        <f>IF(desc!$B$1=1,desc!$A31,IF(desc!$B$1=2,desc!$B31,IF(desc!$B$1=3,desc!$C31,desc!$D31)))</f>
        <v>En 2007, l'OFCOM a mandaté l'institut MIS Trend pour réaliser une étude auprès des usagers des services mobiles de télécommunication. Le taux de pénétration du téléphone mobile dans la population a été mesuré du 12 mars au 20 mai 2007 dans le cadre de cette enquête. Il en ressort que 80 % de la population âgée de plus de 15 ans était équipée d'un téléphone mobile, alors qu'à fin 2006, le taux de pénétration arithmétique présenté sur le tableau SM2 atteignait 99,1 %.</v>
      </c>
    </row>
    <row r="7" spans="2:2" ht="136.5" customHeight="1" x14ac:dyDescent="0.2">
      <c r="B7" s="39" t="str">
        <f>IF(desc!$B$1=1,desc!$A32,IF(desc!$B$1=2,desc!$B32,IF(desc!$B$1=3,desc!$C32,desc!$D32)))</f>
        <v>Nous attribuons cette différence aux facteurs suivants :
— doubles comptages (personnes titulaires de plusieurs cartes SIM) ;
— personnes domiciliées à l'étranger utilisant des cartes SIM suisses pour bénéficier des tarifs nationaux et éviter le coût du roaming ;
— machines équipées de cartes SIM pour communiquer avec d'autres machines ou avec des utilisateurs ;
— autres.
Vous trouverez les détails de cette étude sur notre site internet en ouvrant le lien ci-après dans un navigateur : www.bakom.admin.ch/fr/analyse-de-la-demande</v>
      </c>
    </row>
    <row r="8" spans="2:2" ht="79.349999999999994" customHeight="1" x14ac:dyDescent="0.2">
      <c r="B8" s="39"/>
    </row>
    <row r="9" spans="2:2" ht="21" customHeight="1" x14ac:dyDescent="0.2">
      <c r="B9" s="39"/>
    </row>
    <row r="10" spans="2:2" x14ac:dyDescent="0.2">
      <c r="B10" s="13"/>
    </row>
    <row r="11" spans="2:2" x14ac:dyDescent="0.2">
      <c r="B11" s="13"/>
    </row>
    <row r="12" spans="2:2" ht="26.45" customHeight="1" x14ac:dyDescent="0.2">
      <c r="B12" s="40"/>
    </row>
    <row r="13" spans="2:2" x14ac:dyDescent="0.2">
      <c r="B13" s="13"/>
    </row>
  </sheetData>
  <sheetProtection sheet="1" formatCells="0" formatColumns="0" formatRows="0" insertColumns="0" insertRows="0" insertHyperlinks="0" deleteColumns="0" deleteRows="0" sort="0" autoFilter="0" pivotTables="0"/>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dimension ref="A1:AV18"/>
  <sheetViews>
    <sheetView showGridLines="0" workbookViewId="0">
      <pane xSplit="1" ySplit="4" topLeftCell="AR5" activePane="bottomRight" state="frozen"/>
      <selection pane="topRight" activeCell="B1" sqref="B1"/>
      <selection pane="bottomLeft" activeCell="A7" sqref="A7"/>
      <selection pane="bottomRight" activeCell="A128" sqref="A128"/>
    </sheetView>
  </sheetViews>
  <sheetFormatPr baseColWidth="10" defaultColWidth="11.5703125" defaultRowHeight="12.75" x14ac:dyDescent="0.2"/>
  <cols>
    <col min="1" max="1" width="61.140625" style="4" customWidth="1"/>
    <col min="2" max="40" width="11.5703125" style="4"/>
    <col min="41" max="41" width="13.140625" style="4" bestFit="1" customWidth="1"/>
    <col min="42" max="43" width="13.140625" style="4" customWidth="1"/>
    <col min="44" max="16384" width="11.5703125" style="4"/>
  </cols>
  <sheetData>
    <row r="1" spans="1:48" ht="30" customHeight="1" x14ac:dyDescent="0.2">
      <c r="A1" s="14" t="str">
        <f>IF(desc!$B$1=1,desc!$A37,IF(desc!$B$1=2,desc!$B37,IF(desc!$B$1=3,desc!$C37,desc!$D37)))</f>
        <v>Tableau SM2 : Services sur les réseaux de radiocommunication mobiles (GSM, NMT ou UMTS)</v>
      </c>
    </row>
    <row r="2" spans="1:48" ht="25.7" customHeight="1" x14ac:dyDescent="0.2">
      <c r="A2" s="41" t="str">
        <f>IF(desc!$B$1=1,desc!$A38,IF(desc!$B$1=2,desc!$B38,IF(desc!$B$1=3,desc!$C38,desc!$D38)))</f>
        <v>Nombre d'utilisateurs au 31.12.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8" ht="4.7" customHeight="1" x14ac:dyDescent="0.2">
      <c r="A3" s="1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row>
    <row r="4" spans="1:48" x14ac:dyDescent="0.2">
      <c r="A4" s="20"/>
      <c r="B4" s="10">
        <v>1978</v>
      </c>
      <c r="C4" s="10">
        <v>1979</v>
      </c>
      <c r="D4" s="10">
        <v>1980</v>
      </c>
      <c r="E4" s="10">
        <v>1981</v>
      </c>
      <c r="F4" s="10">
        <v>1982</v>
      </c>
      <c r="G4" s="10">
        <v>1983</v>
      </c>
      <c r="H4" s="10">
        <v>1984</v>
      </c>
      <c r="I4" s="10">
        <v>1985</v>
      </c>
      <c r="J4" s="10">
        <v>1986</v>
      </c>
      <c r="K4" s="10">
        <v>1987</v>
      </c>
      <c r="L4" s="10">
        <v>1988</v>
      </c>
      <c r="M4" s="10">
        <v>1989</v>
      </c>
      <c r="N4" s="10">
        <v>1990</v>
      </c>
      <c r="O4" s="10">
        <v>1991</v>
      </c>
      <c r="P4" s="10">
        <v>1992</v>
      </c>
      <c r="Q4" s="10">
        <v>1993</v>
      </c>
      <c r="R4" s="10">
        <v>1994</v>
      </c>
      <c r="S4" s="10">
        <v>1995</v>
      </c>
      <c r="T4" s="10">
        <v>1996</v>
      </c>
      <c r="U4" s="10">
        <v>1997</v>
      </c>
      <c r="V4" s="10">
        <v>1998</v>
      </c>
      <c r="W4" s="10">
        <v>1999</v>
      </c>
      <c r="X4" s="10">
        <v>2000</v>
      </c>
      <c r="Y4" s="10">
        <v>2001</v>
      </c>
      <c r="Z4" s="10">
        <v>2002</v>
      </c>
      <c r="AA4" s="10">
        <v>2003</v>
      </c>
      <c r="AB4" s="10">
        <v>2004</v>
      </c>
      <c r="AC4" s="10">
        <v>2005</v>
      </c>
      <c r="AD4" s="10">
        <v>2006</v>
      </c>
      <c r="AE4" s="10">
        <v>2007</v>
      </c>
      <c r="AF4" s="10">
        <v>2008</v>
      </c>
      <c r="AG4" s="10">
        <v>2009</v>
      </c>
      <c r="AH4" s="10">
        <v>2010</v>
      </c>
      <c r="AI4" s="10">
        <v>2011</v>
      </c>
      <c r="AJ4" s="10">
        <v>2012</v>
      </c>
      <c r="AK4" s="10">
        <v>2013</v>
      </c>
      <c r="AL4" s="10">
        <v>2014</v>
      </c>
      <c r="AM4" s="10">
        <v>2015</v>
      </c>
      <c r="AN4" s="10">
        <v>2016</v>
      </c>
      <c r="AO4" s="10">
        <v>2017</v>
      </c>
      <c r="AP4" s="10">
        <v>2018</v>
      </c>
      <c r="AQ4" s="10">
        <v>2019</v>
      </c>
      <c r="AR4" s="173">
        <v>2020</v>
      </c>
      <c r="AS4" s="221">
        <v>2021</v>
      </c>
      <c r="AT4" s="195">
        <v>2022</v>
      </c>
      <c r="AU4" s="195">
        <v>2023</v>
      </c>
      <c r="AV4" s="141">
        <v>2024</v>
      </c>
    </row>
    <row r="5" spans="1:48" ht="13.35" customHeight="1" x14ac:dyDescent="0.2">
      <c r="A5" s="42" t="str">
        <f>IF(desc!$B$1=1,desc!$A39,IF(desc!$B$1=2,desc!$B39,IF(desc!$B$1=3,desc!$C39,desc!$D39)))</f>
        <v>Nombre total de clients (avec et sans abonnement)</v>
      </c>
      <c r="B5" s="62">
        <v>1133</v>
      </c>
      <c r="C5" s="63">
        <v>2626</v>
      </c>
      <c r="D5" s="64">
        <v>3851</v>
      </c>
      <c r="E5" s="63">
        <v>4613</v>
      </c>
      <c r="F5" s="63">
        <v>5495</v>
      </c>
      <c r="G5" s="63">
        <v>7208</v>
      </c>
      <c r="H5" s="62">
        <v>8096</v>
      </c>
      <c r="I5" s="65">
        <v>8605</v>
      </c>
      <c r="J5" s="62">
        <v>10062</v>
      </c>
      <c r="K5" s="63">
        <v>16575</v>
      </c>
      <c r="L5" s="63">
        <v>30768</v>
      </c>
      <c r="M5" s="63">
        <v>72735</v>
      </c>
      <c r="N5" s="66">
        <v>133300</v>
      </c>
      <c r="O5" s="66">
        <v>181607</v>
      </c>
      <c r="P5" s="66">
        <v>220646</v>
      </c>
      <c r="Q5" s="66">
        <v>262040</v>
      </c>
      <c r="R5" s="66">
        <v>332165</v>
      </c>
      <c r="S5" s="66">
        <v>447167</v>
      </c>
      <c r="T5" s="66">
        <v>662713</v>
      </c>
      <c r="U5" s="66">
        <v>1044379</v>
      </c>
      <c r="V5" s="66">
        <v>1698565</v>
      </c>
      <c r="W5" s="66">
        <v>3057509</v>
      </c>
      <c r="X5" s="66">
        <v>4638519</v>
      </c>
      <c r="Y5" s="66">
        <v>5275791</v>
      </c>
      <c r="Z5" s="66">
        <v>5736303</v>
      </c>
      <c r="AA5" s="66">
        <v>6188793</v>
      </c>
      <c r="AB5" s="66">
        <v>6274763</v>
      </c>
      <c r="AC5" s="66">
        <v>6834233</v>
      </c>
      <c r="AD5" s="66">
        <v>7436157</v>
      </c>
      <c r="AE5" s="66">
        <v>8208884</v>
      </c>
      <c r="AF5" s="66">
        <v>8896706</v>
      </c>
      <c r="AG5" s="66">
        <v>9322580</v>
      </c>
      <c r="AH5" s="66">
        <v>9644157</v>
      </c>
      <c r="AI5" s="66">
        <v>10082636</v>
      </c>
      <c r="AJ5" s="66">
        <v>10561075</v>
      </c>
      <c r="AK5" s="66">
        <v>10828694</v>
      </c>
      <c r="AL5" s="66">
        <v>11687654</v>
      </c>
      <c r="AM5" s="66">
        <v>11283399</v>
      </c>
      <c r="AN5" s="66">
        <v>11240971</v>
      </c>
      <c r="AO5" s="66">
        <v>11088598</v>
      </c>
      <c r="AP5" s="66">
        <v>10788602</v>
      </c>
      <c r="AQ5" s="146">
        <v>10886648</v>
      </c>
      <c r="AR5" s="174">
        <v>11006060</v>
      </c>
      <c r="AS5" s="222">
        <v>10728129</v>
      </c>
      <c r="AT5" s="196">
        <v>10899776</v>
      </c>
      <c r="AU5" s="196">
        <v>11551411</v>
      </c>
      <c r="AV5" s="142">
        <v>11919398</v>
      </c>
    </row>
    <row r="6" spans="1:48" x14ac:dyDescent="0.2">
      <c r="A6" s="36" t="str">
        <f>IF(desc!$B$1=1,desc!$A40,IF(desc!$B$1=2,desc!$B40,IF(desc!$B$1=3,desc!$C40,desc!$D40)))</f>
        <v>Taux de pénétration en %</v>
      </c>
      <c r="B6" s="67">
        <v>0.02</v>
      </c>
      <c r="C6" s="68">
        <v>0.04</v>
      </c>
      <c r="D6" s="69">
        <v>0.06</v>
      </c>
      <c r="E6" s="68">
        <v>7.0000000000000007E-2</v>
      </c>
      <c r="F6" s="68">
        <v>0.08</v>
      </c>
      <c r="G6" s="68">
        <v>0.11</v>
      </c>
      <c r="H6" s="67">
        <v>0.12</v>
      </c>
      <c r="I6" s="70">
        <v>0.13</v>
      </c>
      <c r="J6" s="67">
        <v>0.15</v>
      </c>
      <c r="K6" s="68">
        <v>0.25</v>
      </c>
      <c r="L6" s="68">
        <v>0.46</v>
      </c>
      <c r="M6" s="68">
        <v>1.08</v>
      </c>
      <c r="N6" s="68">
        <v>2</v>
      </c>
      <c r="O6" s="68">
        <v>2.7</v>
      </c>
      <c r="P6" s="68">
        <v>3.2</v>
      </c>
      <c r="Q6" s="68">
        <v>3.8</v>
      </c>
      <c r="R6" s="68">
        <v>4.7</v>
      </c>
      <c r="S6" s="68">
        <v>6.3</v>
      </c>
      <c r="T6" s="68">
        <v>9.4</v>
      </c>
      <c r="U6" s="68">
        <v>14.7</v>
      </c>
      <c r="V6" s="68">
        <v>23.8</v>
      </c>
      <c r="W6" s="68">
        <v>42.7</v>
      </c>
      <c r="X6" s="68">
        <v>64.400000000000006</v>
      </c>
      <c r="Y6" s="68">
        <v>72.7</v>
      </c>
      <c r="Z6" s="71">
        <v>78.400000000000006</v>
      </c>
      <c r="AA6" s="71">
        <v>84</v>
      </c>
      <c r="AB6" s="71">
        <v>84.6</v>
      </c>
      <c r="AC6" s="71">
        <v>91.6</v>
      </c>
      <c r="AD6" s="71">
        <v>99.1</v>
      </c>
      <c r="AE6" s="71">
        <v>108.1</v>
      </c>
      <c r="AF6" s="71">
        <v>115.5</v>
      </c>
      <c r="AG6" s="71">
        <v>119.7</v>
      </c>
      <c r="AH6" s="71">
        <v>122.6</v>
      </c>
      <c r="AI6" s="71">
        <v>126.8</v>
      </c>
      <c r="AJ6" s="71">
        <v>131.4</v>
      </c>
      <c r="AK6" s="72">
        <v>133.036669598413</v>
      </c>
      <c r="AL6" s="72">
        <v>141.88064920330589</v>
      </c>
      <c r="AM6" s="72">
        <v>135.53316595384999</v>
      </c>
      <c r="AN6" s="72">
        <v>133.55316772990199</v>
      </c>
      <c r="AO6" s="72">
        <v>130.72785362288099</v>
      </c>
      <c r="AP6" s="105">
        <f>1.26263302813602*100</f>
        <v>126.26330281360201</v>
      </c>
      <c r="AQ6" s="147">
        <v>126.50018887912699</v>
      </c>
      <c r="AR6" s="175">
        <v>126.986650667467</v>
      </c>
      <c r="AS6" s="223">
        <v>122.764453343718</v>
      </c>
      <c r="AT6" s="197">
        <v>123.72</v>
      </c>
      <c r="AU6" s="197">
        <v>128.922</v>
      </c>
      <c r="AV6" s="143">
        <v>131.691</v>
      </c>
    </row>
    <row r="7" spans="1:48" ht="14.25" x14ac:dyDescent="0.2">
      <c r="A7" s="43" t="str">
        <f>IF(desc!$B$1=1,desc!$A41,IF(desc!$B$1=2,desc!$B41,IF(desc!$B$1=3,desc!$C41,desc!$D41)))</f>
        <v>Nombre d'utilisateurs sans abonnement (cartes prépayées)</v>
      </c>
      <c r="B7" s="233" t="s">
        <v>192</v>
      </c>
      <c r="C7" s="233" t="s">
        <v>192</v>
      </c>
      <c r="D7" s="233" t="s">
        <v>192</v>
      </c>
      <c r="E7" s="233" t="s">
        <v>192</v>
      </c>
      <c r="F7" s="233" t="s">
        <v>192</v>
      </c>
      <c r="G7" s="233" t="s">
        <v>192</v>
      </c>
      <c r="H7" s="233" t="s">
        <v>192</v>
      </c>
      <c r="I7" s="233" t="s">
        <v>192</v>
      </c>
      <c r="J7" s="233" t="s">
        <v>192</v>
      </c>
      <c r="K7" s="233" t="s">
        <v>192</v>
      </c>
      <c r="L7" s="233" t="s">
        <v>192</v>
      </c>
      <c r="M7" s="233" t="s">
        <v>192</v>
      </c>
      <c r="N7" s="233" t="s">
        <v>192</v>
      </c>
      <c r="O7" s="233" t="s">
        <v>192</v>
      </c>
      <c r="P7" s="233" t="s">
        <v>192</v>
      </c>
      <c r="Q7" s="233" t="s">
        <v>192</v>
      </c>
      <c r="R7" s="233" t="s">
        <v>192</v>
      </c>
      <c r="S7" s="233" t="s">
        <v>192</v>
      </c>
      <c r="T7" s="73">
        <v>32520</v>
      </c>
      <c r="U7" s="73">
        <v>209745</v>
      </c>
      <c r="V7" s="74" t="s">
        <v>202</v>
      </c>
      <c r="W7" s="73">
        <v>1053425</v>
      </c>
      <c r="X7" s="73">
        <v>1707078</v>
      </c>
      <c r="Y7" s="73">
        <v>2154579</v>
      </c>
      <c r="Z7" s="73">
        <v>2314844</v>
      </c>
      <c r="AA7" s="73">
        <v>2601322</v>
      </c>
      <c r="AB7" s="73">
        <v>2485148</v>
      </c>
      <c r="AC7" s="73">
        <v>2808411</v>
      </c>
      <c r="AD7" s="73">
        <v>3102594</v>
      </c>
      <c r="AE7" s="73">
        <v>3558653</v>
      </c>
      <c r="AF7" s="73">
        <v>3895657</v>
      </c>
      <c r="AG7" s="73">
        <v>4057856</v>
      </c>
      <c r="AH7" s="73">
        <v>4221556</v>
      </c>
      <c r="AI7" s="73">
        <v>4232784</v>
      </c>
      <c r="AJ7" s="73">
        <v>4280129</v>
      </c>
      <c r="AK7" s="73">
        <v>4192525</v>
      </c>
      <c r="AL7" s="73">
        <v>4818491</v>
      </c>
      <c r="AM7" s="73">
        <v>4180377</v>
      </c>
      <c r="AN7" s="73">
        <v>3906436</v>
      </c>
      <c r="AO7" s="73">
        <v>3525968</v>
      </c>
      <c r="AP7" s="119">
        <v>2869515</v>
      </c>
      <c r="AQ7" s="148">
        <v>2747491</v>
      </c>
      <c r="AR7" s="176">
        <v>2711891</v>
      </c>
      <c r="AS7" s="224">
        <v>2256379</v>
      </c>
      <c r="AT7" s="198">
        <v>2063287</v>
      </c>
      <c r="AU7" s="198">
        <v>1916429</v>
      </c>
      <c r="AV7" s="144">
        <v>1841621</v>
      </c>
    </row>
    <row r="8" spans="1:48" x14ac:dyDescent="0.2">
      <c r="A8" s="46" t="str">
        <f>IF(desc!$B$1=1,desc!$A42,IF(desc!$B$1=2,desc!$B42,IF(desc!$B$1=3,desc!$C42,desc!$D42)))</f>
        <v>en % du nombre total de clients</v>
      </c>
      <c r="B8" s="234" t="s">
        <v>192</v>
      </c>
      <c r="C8" s="234" t="s">
        <v>192</v>
      </c>
      <c r="D8" s="234" t="s">
        <v>192</v>
      </c>
      <c r="E8" s="234" t="s">
        <v>192</v>
      </c>
      <c r="F8" s="234" t="s">
        <v>192</v>
      </c>
      <c r="G8" s="234" t="s">
        <v>192</v>
      </c>
      <c r="H8" s="234" t="s">
        <v>192</v>
      </c>
      <c r="I8" s="234" t="s">
        <v>192</v>
      </c>
      <c r="J8" s="234" t="s">
        <v>192</v>
      </c>
      <c r="K8" s="234" t="s">
        <v>192</v>
      </c>
      <c r="L8" s="234" t="s">
        <v>192</v>
      </c>
      <c r="M8" s="234" t="s">
        <v>192</v>
      </c>
      <c r="N8" s="234" t="s">
        <v>192</v>
      </c>
      <c r="O8" s="234" t="s">
        <v>192</v>
      </c>
      <c r="P8" s="234" t="s">
        <v>192</v>
      </c>
      <c r="Q8" s="234" t="s">
        <v>192</v>
      </c>
      <c r="R8" s="234" t="s">
        <v>192</v>
      </c>
      <c r="S8" s="234" t="s">
        <v>192</v>
      </c>
      <c r="T8" s="75">
        <v>4.9000000000000004</v>
      </c>
      <c r="U8" s="75">
        <v>20.100000000000001</v>
      </c>
      <c r="V8" s="75">
        <v>34.799999999999997</v>
      </c>
      <c r="W8" s="75">
        <v>34.5</v>
      </c>
      <c r="X8" s="75">
        <v>36.799999999999997</v>
      </c>
      <c r="Y8" s="75">
        <v>40.799999999999997</v>
      </c>
      <c r="Z8" s="75">
        <v>40.4</v>
      </c>
      <c r="AA8" s="75">
        <v>42</v>
      </c>
      <c r="AB8" s="75">
        <v>39.605448046404298</v>
      </c>
      <c r="AC8" s="75">
        <v>41.093287278908988</v>
      </c>
      <c r="AD8" s="75">
        <v>41.723083576637769</v>
      </c>
      <c r="AE8" s="75">
        <v>43.351239949303704</v>
      </c>
      <c r="AF8" s="75">
        <v>43.787633310575849</v>
      </c>
      <c r="AG8" s="75">
        <v>43.527178098766647</v>
      </c>
      <c r="AH8" s="75">
        <v>43.773198632083655</v>
      </c>
      <c r="AI8" s="75">
        <v>41.980926416464904</v>
      </c>
      <c r="AJ8" s="75">
        <v>40.527398962700296</v>
      </c>
      <c r="AK8" s="75">
        <v>38.71681109467125</v>
      </c>
      <c r="AL8" s="75">
        <v>41.227187252463153</v>
      </c>
      <c r="AM8" s="75">
        <v>37.048915845305103</v>
      </c>
      <c r="AN8" s="75">
        <v>34.748261113021101</v>
      </c>
      <c r="AO8" s="75">
        <v>31.798140756838698</v>
      </c>
      <c r="AP8" s="106">
        <f>0.265976537089792*100</f>
        <v>26.597653708979202</v>
      </c>
      <c r="AQ8" s="149">
        <v>25.237253927930801</v>
      </c>
      <c r="AR8" s="177">
        <v>24.639980156386599</v>
      </c>
      <c r="AS8" s="225">
        <v>21.032362679457002</v>
      </c>
      <c r="AT8" s="199">
        <v>18.93</v>
      </c>
      <c r="AU8" s="199">
        <v>16.59</v>
      </c>
      <c r="AV8" s="145">
        <v>15.451000000000001</v>
      </c>
    </row>
    <row r="9" spans="1:48" x14ac:dyDescent="0.2">
      <c r="A9" s="45" t="str">
        <f>IF(desc!$B$1=1,desc!$A43,IF(desc!$B$1=2,desc!$B43,IF(desc!$B$1=3,desc!$C43,desc!$D43)))</f>
        <v>Remarque :</v>
      </c>
      <c r="B9" s="235"/>
      <c r="C9" s="235"/>
      <c r="D9" s="235"/>
      <c r="E9" s="235"/>
      <c r="F9" s="235"/>
      <c r="G9" s="235"/>
      <c r="H9" s="235"/>
      <c r="I9" s="235"/>
      <c r="J9" s="235"/>
      <c r="K9" s="235"/>
      <c r="L9" s="235"/>
      <c r="M9" s="235"/>
      <c r="N9" s="235"/>
      <c r="O9" s="235"/>
      <c r="P9" s="235"/>
      <c r="Q9" s="235"/>
      <c r="R9" s="235"/>
      <c r="S9" s="235"/>
      <c r="T9" s="236"/>
      <c r="U9" s="236"/>
      <c r="V9" s="236"/>
      <c r="W9" s="236"/>
      <c r="X9" s="236"/>
      <c r="Y9" s="236"/>
      <c r="Z9" s="236"/>
      <c r="AA9" s="236"/>
      <c r="AB9" s="236"/>
      <c r="AC9" s="236"/>
      <c r="AD9" s="236"/>
      <c r="AE9" s="236"/>
      <c r="AF9" s="236"/>
      <c r="AG9" s="236"/>
      <c r="AH9" s="236"/>
      <c r="AI9" s="236"/>
      <c r="AJ9" s="236"/>
      <c r="AK9" s="236"/>
      <c r="AL9" s="236"/>
      <c r="AM9" s="236"/>
      <c r="AN9" s="236"/>
      <c r="AO9" s="236"/>
      <c r="AP9" s="78"/>
      <c r="AQ9" s="236"/>
      <c r="AR9" s="236"/>
      <c r="AS9" s="236"/>
      <c r="AT9" s="236"/>
      <c r="AU9" s="236"/>
      <c r="AV9" s="236"/>
    </row>
    <row r="10" spans="1:48" x14ac:dyDescent="0.2">
      <c r="A10" s="45" t="str">
        <f>IF(desc!$B$1=1,desc!$A44,IF(desc!$B$1=2,desc!$B44,IF(desc!$B$1=3,desc!$C44,desc!$D44)))</f>
        <v>1) Estimations à partir des données publiées dans le document « FORM 20F » de Swisscom et de la Statistique sur les télécommunications de 1998.</v>
      </c>
      <c r="B10" s="235"/>
      <c r="C10" s="235"/>
      <c r="D10" s="235"/>
      <c r="E10" s="235"/>
      <c r="F10" s="235"/>
      <c r="G10" s="235"/>
      <c r="H10" s="235"/>
      <c r="I10" s="235"/>
      <c r="J10" s="235"/>
      <c r="K10" s="235"/>
      <c r="L10" s="235"/>
      <c r="M10" s="235"/>
      <c r="N10" s="235"/>
      <c r="O10" s="235"/>
      <c r="P10" s="235"/>
      <c r="Q10" s="235"/>
      <c r="R10" s="235"/>
      <c r="S10" s="235"/>
      <c r="T10" s="236"/>
      <c r="U10" s="236"/>
      <c r="V10" s="236"/>
      <c r="W10" s="236"/>
      <c r="X10" s="236"/>
      <c r="Y10" s="236"/>
      <c r="Z10" s="236"/>
      <c r="AA10" s="236"/>
      <c r="AB10" s="236"/>
      <c r="AC10" s="236"/>
      <c r="AD10" s="236"/>
      <c r="AE10" s="236"/>
      <c r="AF10" s="236"/>
      <c r="AG10" s="236"/>
      <c r="AH10" s="236"/>
      <c r="AI10" s="236"/>
      <c r="AJ10" s="236"/>
      <c r="AK10" s="236"/>
      <c r="AL10" s="236"/>
      <c r="AM10" s="236"/>
      <c r="AN10" s="236"/>
      <c r="AO10" s="236"/>
      <c r="AP10" s="78"/>
      <c r="AQ10" s="236"/>
      <c r="AR10" s="236"/>
      <c r="AS10" s="236"/>
      <c r="AT10" s="236"/>
      <c r="AU10" s="236"/>
      <c r="AV10" s="236"/>
    </row>
    <row r="11" spans="1:48" x14ac:dyDescent="0.2">
      <c r="A11" s="45" t="str">
        <f>IF(desc!$B$1=1,desc!$A45,IF(desc!$B$1=2,desc!$B45,IF(desc!$B$1=3,desc!$C45,desc!$D45)))</f>
        <v>Sources. — De 1978 à 1996 : Facts and figures (Telecom PTT) ; dès 1998 : OFCOM.</v>
      </c>
      <c r="B11" s="44"/>
      <c r="C11" s="44"/>
      <c r="D11" s="44"/>
      <c r="E11" s="44"/>
      <c r="F11" s="44"/>
      <c r="G11" s="44"/>
      <c r="H11" s="44"/>
      <c r="I11" s="44"/>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87"/>
      <c r="AL11" s="87"/>
      <c r="AM11" s="87"/>
      <c r="AN11" s="87"/>
    </row>
    <row r="12" spans="1:48" x14ac:dyDescent="0.2">
      <c r="A12" s="19" t="str">
        <f>IF(desc!$B$1=1,desc!$A$80,IF(desc!$B$1=2,desc!$B$80,IF(desc!$B$1=3,desc!$C$80,desc!$D$80)))</f>
        <v>Source: OFCOM - Statistique sur les télécommunications</v>
      </c>
    </row>
    <row r="13" spans="1:48" x14ac:dyDescent="0.2">
      <c r="A13" s="19" t="str">
        <f>IF(desc!$B$1=1,desc!$A$81,IF(desc!$B$1=2,desc!$B$81,IF(desc!$B$1=3,desc!$C$81,desc!$D$81)))</f>
        <v>© OFCOM 2025</v>
      </c>
    </row>
    <row r="14" spans="1:48" x14ac:dyDescent="0.2">
      <c r="A14" s="19"/>
    </row>
    <row r="15" spans="1:48" ht="22.5" x14ac:dyDescent="0.2">
      <c r="A15" s="19" t="str">
        <f>IF(desc!$B$1=1,desc!$A$82,IF(desc!$B$1=2,desc!$B$82,IF(desc!$B$1=3,desc!$C$82,desc!$D$82)))</f>
        <v>Renseignements: Office fédéral de la communication, Section Économie et statistiques, Telecomstatistics@bakom.admin.ch, 058 460 55 88</v>
      </c>
    </row>
    <row r="16" spans="1:48" x14ac:dyDescent="0.2">
      <c r="AO16" s="4" t="s">
        <v>21</v>
      </c>
    </row>
    <row r="17" spans="37:41" x14ac:dyDescent="0.2">
      <c r="AK17" s="95"/>
      <c r="AL17" s="76"/>
      <c r="AM17" s="96"/>
      <c r="AN17" s="97"/>
    </row>
    <row r="18" spans="37:41" x14ac:dyDescent="0.2">
      <c r="AL18" s="93"/>
      <c r="AM18" s="94"/>
      <c r="AN18" s="93"/>
      <c r="AO18" s="94"/>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9"/>
  <dimension ref="A1:AV15"/>
  <sheetViews>
    <sheetView showGridLines="0" workbookViewId="0">
      <pane xSplit="1" ySplit="4" topLeftCell="AF5" activePane="bottomRight" state="frozen"/>
      <selection pane="topRight" activeCell="B1" sqref="B1"/>
      <selection pane="bottomLeft" activeCell="A7" sqref="A7"/>
      <selection pane="bottomRight" activeCell="AV8" sqref="AV8"/>
    </sheetView>
  </sheetViews>
  <sheetFormatPr baseColWidth="10" defaultColWidth="11.5703125" defaultRowHeight="12.75" x14ac:dyDescent="0.2"/>
  <cols>
    <col min="1" max="1" width="56.28515625" style="4" customWidth="1"/>
    <col min="2" max="16384" width="11.5703125" style="4"/>
  </cols>
  <sheetData>
    <row r="1" spans="1:48" ht="30" customHeight="1" x14ac:dyDescent="0.2">
      <c r="A1" s="14" t="str">
        <f>IF(desc!$B$1=1,desc!$A37,IF(desc!$B$1=2,desc!$B37,IF(desc!$B$1=3,desc!$C37,desc!$D37)))</f>
        <v>Tableau SM2 : Services sur les réseaux de radiocommunication mobiles (GSM, NMT ou UMTS)</v>
      </c>
    </row>
    <row r="2" spans="1:48" ht="25.7" customHeight="1" x14ac:dyDescent="0.2">
      <c r="A2" s="41" t="str">
        <f>IF(desc!$B$1=1,desc!$A38,IF(desc!$B$1=2,desc!$B38,IF(desc!$B$1=3,desc!$C38,desc!$D38)))</f>
        <v>Nombre d'utilisateurs au 31.12.</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row>
    <row r="3" spans="1:48" ht="4.7" customHeight="1" x14ac:dyDescent="0.2">
      <c r="A3" s="16"/>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109"/>
      <c r="AN3"/>
      <c r="AO3"/>
      <c r="AP3"/>
      <c r="AQ3"/>
    </row>
    <row r="4" spans="1:48" x14ac:dyDescent="0.2">
      <c r="A4" s="20"/>
      <c r="B4" s="10">
        <v>1978</v>
      </c>
      <c r="C4" s="10">
        <v>1979</v>
      </c>
      <c r="D4" s="10">
        <v>1980</v>
      </c>
      <c r="E4" s="10">
        <v>1981</v>
      </c>
      <c r="F4" s="10">
        <v>1982</v>
      </c>
      <c r="G4" s="10">
        <v>1983</v>
      </c>
      <c r="H4" s="10">
        <v>1984</v>
      </c>
      <c r="I4" s="10">
        <v>1985</v>
      </c>
      <c r="J4" s="10">
        <v>1986</v>
      </c>
      <c r="K4" s="10">
        <v>1987</v>
      </c>
      <c r="L4" s="10">
        <v>1988</v>
      </c>
      <c r="M4" s="10">
        <v>1989</v>
      </c>
      <c r="N4" s="10">
        <v>1990</v>
      </c>
      <c r="O4" s="10">
        <v>1991</v>
      </c>
      <c r="P4" s="10">
        <v>1992</v>
      </c>
      <c r="Q4" s="10">
        <v>1993</v>
      </c>
      <c r="R4" s="10">
        <v>1994</v>
      </c>
      <c r="S4" s="10">
        <v>1995</v>
      </c>
      <c r="T4" s="10">
        <v>1996</v>
      </c>
      <c r="U4" s="10">
        <v>1997</v>
      </c>
      <c r="V4" s="10">
        <v>1998</v>
      </c>
      <c r="W4" s="10">
        <v>1999</v>
      </c>
      <c r="X4" s="10">
        <v>2000</v>
      </c>
      <c r="Y4" s="10">
        <v>2001</v>
      </c>
      <c r="Z4" s="10">
        <v>2002</v>
      </c>
      <c r="AA4" s="10">
        <v>2003</v>
      </c>
      <c r="AB4" s="10">
        <v>2004</v>
      </c>
      <c r="AC4" s="10">
        <v>2005</v>
      </c>
      <c r="AD4" s="10">
        <v>2006</v>
      </c>
      <c r="AE4" s="10">
        <v>2007</v>
      </c>
      <c r="AF4" s="10">
        <v>2008</v>
      </c>
      <c r="AG4" s="10">
        <v>2009</v>
      </c>
      <c r="AH4" s="10">
        <v>2010</v>
      </c>
      <c r="AI4" s="10">
        <v>2011</v>
      </c>
      <c r="AJ4" s="10">
        <v>2012</v>
      </c>
      <c r="AK4" s="10">
        <v>2013</v>
      </c>
      <c r="AL4" s="10">
        <v>2014</v>
      </c>
      <c r="AM4" s="107">
        <f>Tab_SM2!AM4</f>
        <v>2015</v>
      </c>
      <c r="AN4" s="107">
        <f>Tab_SM2!AN4</f>
        <v>2016</v>
      </c>
      <c r="AO4" s="107">
        <f>Tab_SM2!AO4</f>
        <v>2017</v>
      </c>
      <c r="AP4" s="107">
        <f>Tab_SM2!AP4</f>
        <v>2018</v>
      </c>
      <c r="AQ4" s="110">
        <f>Tab_SM2!AQ4</f>
        <v>2019</v>
      </c>
      <c r="AR4" s="110">
        <f>Tab_SM2!AR4</f>
        <v>2020</v>
      </c>
      <c r="AS4" s="110">
        <v>2021</v>
      </c>
      <c r="AT4" s="110">
        <v>2022</v>
      </c>
      <c r="AU4" s="110">
        <v>2023</v>
      </c>
      <c r="AV4" s="110">
        <v>2024</v>
      </c>
    </row>
    <row r="5" spans="1:48" ht="13.35" customHeight="1" x14ac:dyDescent="0.2">
      <c r="A5" s="42" t="str">
        <f>IF(desc!$B$1=1,desc!$A39,IF(desc!$B$1=2,desc!$B39,IF(desc!$B$1=3,desc!$C39,desc!$D39)))</f>
        <v>Nombre total de clients (avec et sans abonnement)</v>
      </c>
      <c r="B5" s="62">
        <v>1133</v>
      </c>
      <c r="C5" s="63">
        <v>2626</v>
      </c>
      <c r="D5" s="64">
        <v>3851</v>
      </c>
      <c r="E5" s="63">
        <v>4613</v>
      </c>
      <c r="F5" s="63">
        <v>5495</v>
      </c>
      <c r="G5" s="63">
        <v>7208</v>
      </c>
      <c r="H5" s="62">
        <v>8096</v>
      </c>
      <c r="I5" s="65">
        <v>8605</v>
      </c>
      <c r="J5" s="62">
        <v>10062</v>
      </c>
      <c r="K5" s="63">
        <v>16575</v>
      </c>
      <c r="L5" s="63">
        <v>30768</v>
      </c>
      <c r="M5" s="63">
        <v>72735</v>
      </c>
      <c r="N5" s="66">
        <v>133300</v>
      </c>
      <c r="O5" s="66">
        <v>181607</v>
      </c>
      <c r="P5" s="66">
        <v>220646</v>
      </c>
      <c r="Q5" s="66">
        <v>262040</v>
      </c>
      <c r="R5" s="66">
        <v>332165</v>
      </c>
      <c r="S5" s="66">
        <v>447167</v>
      </c>
      <c r="T5" s="66">
        <v>662713</v>
      </c>
      <c r="U5" s="66">
        <v>1044379</v>
      </c>
      <c r="V5" s="66">
        <v>1698565</v>
      </c>
      <c r="W5" s="66"/>
      <c r="X5" s="66"/>
      <c r="Y5" s="66"/>
      <c r="Z5" s="66"/>
      <c r="AA5" s="66"/>
      <c r="AB5" s="66"/>
      <c r="AC5" s="66"/>
      <c r="AD5" s="66"/>
      <c r="AE5" s="66"/>
      <c r="AF5" s="66"/>
      <c r="AG5" s="66"/>
      <c r="AH5" s="66"/>
      <c r="AI5" s="66"/>
      <c r="AJ5" s="66"/>
      <c r="AK5" s="66"/>
      <c r="AL5" s="66"/>
      <c r="AM5" s="66"/>
      <c r="AN5" s="66"/>
      <c r="AO5" s="66"/>
      <c r="AP5" s="66"/>
      <c r="AQ5" s="99"/>
      <c r="AR5" s="99"/>
      <c r="AS5" s="99"/>
      <c r="AT5" s="99"/>
      <c r="AU5" s="99"/>
      <c r="AV5" s="99"/>
    </row>
    <row r="6" spans="1:48" x14ac:dyDescent="0.2">
      <c r="A6" s="36" t="str">
        <f>IF(desc!$B$1=1,desc!$A40,IF(desc!$B$1=2,desc!$B40,IF(desc!$B$1=3,desc!$C40,desc!$D40)))</f>
        <v>Taux de pénétration en %</v>
      </c>
      <c r="B6" s="67">
        <v>0.02</v>
      </c>
      <c r="C6" s="68">
        <v>0.04</v>
      </c>
      <c r="D6" s="69">
        <v>0.06</v>
      </c>
      <c r="E6" s="68">
        <v>7.0000000000000007E-2</v>
      </c>
      <c r="F6" s="68">
        <v>0.08</v>
      </c>
      <c r="G6" s="68">
        <v>0.11</v>
      </c>
      <c r="H6" s="67">
        <v>0.12</v>
      </c>
      <c r="I6" s="70">
        <v>0.13</v>
      </c>
      <c r="J6" s="67">
        <v>0.15</v>
      </c>
      <c r="K6" s="68">
        <v>0.25</v>
      </c>
      <c r="L6" s="68">
        <v>0.46</v>
      </c>
      <c r="M6" s="68">
        <v>1.08</v>
      </c>
      <c r="N6" s="68">
        <v>2</v>
      </c>
      <c r="O6" s="68">
        <v>2.7</v>
      </c>
      <c r="P6" s="68">
        <v>3.2</v>
      </c>
      <c r="Q6" s="68">
        <v>3.8</v>
      </c>
      <c r="R6" s="68">
        <v>4.7</v>
      </c>
      <c r="S6" s="68">
        <v>6.3</v>
      </c>
      <c r="T6" s="68">
        <v>9.4</v>
      </c>
      <c r="U6" s="68">
        <v>14.7</v>
      </c>
      <c r="V6" s="68">
        <v>23.8</v>
      </c>
      <c r="W6" s="68">
        <v>42.7</v>
      </c>
      <c r="X6" s="68">
        <v>64.400000000000006</v>
      </c>
      <c r="Y6" s="68">
        <v>72.7</v>
      </c>
      <c r="Z6" s="71">
        <v>78.400000000000006</v>
      </c>
      <c r="AA6" s="71">
        <v>84</v>
      </c>
      <c r="AB6" s="71">
        <v>84.6</v>
      </c>
      <c r="AC6" s="71">
        <v>91.6</v>
      </c>
      <c r="AD6" s="71">
        <v>99.1</v>
      </c>
      <c r="AE6" s="71">
        <v>108.1</v>
      </c>
      <c r="AF6" s="71">
        <v>115.5</v>
      </c>
      <c r="AG6" s="71">
        <v>119.7</v>
      </c>
      <c r="AH6" s="71">
        <v>122.6</v>
      </c>
      <c r="AI6" s="71">
        <v>126.8</v>
      </c>
      <c r="AJ6" s="71">
        <v>131.4</v>
      </c>
      <c r="AK6" s="72">
        <v>133.036669598413</v>
      </c>
      <c r="AL6" s="72">
        <v>141.88064920330589</v>
      </c>
      <c r="AM6" s="105">
        <f>Tab_SM2!AM6</f>
        <v>135.53316595384999</v>
      </c>
      <c r="AN6" s="105">
        <f>Tab_SM2!AN6</f>
        <v>133.55316772990199</v>
      </c>
      <c r="AO6" s="105">
        <f>Tab_SM2!AO6</f>
        <v>130.72785362288099</v>
      </c>
      <c r="AP6" s="105">
        <f>Tab_SM2!AP6</f>
        <v>126.26330281360201</v>
      </c>
      <c r="AQ6" s="111">
        <f>Tab_SM2!AQ6</f>
        <v>126.50018887912699</v>
      </c>
      <c r="AR6" s="111">
        <f>Tab_SM2!AR6</f>
        <v>126.986650667467</v>
      </c>
      <c r="AS6" s="111">
        <v>122.764453343718</v>
      </c>
      <c r="AT6" s="143">
        <f>Tab_SM2!AT6</f>
        <v>123.72</v>
      </c>
      <c r="AU6" s="143">
        <f>Tab_SM2!AU6</f>
        <v>128.922</v>
      </c>
      <c r="AV6" s="143">
        <f>Tab_SM2!AV6</f>
        <v>131.691</v>
      </c>
    </row>
    <row r="7" spans="1:48" s="118" customFormat="1" x14ac:dyDescent="0.2">
      <c r="A7" s="114" t="str">
        <f>IF(desc!$B$1=1,desc!$A75,IF(desc!$B$1=2,desc!$B75,IF(desc!$B$1=3,desc!$C75,desc!$D75)))</f>
        <v>Nombre de clients avec abonnement</v>
      </c>
      <c r="B7" s="115" t="s">
        <v>0</v>
      </c>
      <c r="C7" s="115" t="s">
        <v>0</v>
      </c>
      <c r="D7" s="115" t="s">
        <v>0</v>
      </c>
      <c r="E7" s="115" t="s">
        <v>0</v>
      </c>
      <c r="F7" s="115" t="s">
        <v>0</v>
      </c>
      <c r="G7" s="115" t="s">
        <v>0</v>
      </c>
      <c r="H7" s="115" t="s">
        <v>0</v>
      </c>
      <c r="I7" s="115" t="s">
        <v>0</v>
      </c>
      <c r="J7" s="115" t="s">
        <v>0</v>
      </c>
      <c r="K7" s="115" t="s">
        <v>0</v>
      </c>
      <c r="L7" s="115" t="s">
        <v>0</v>
      </c>
      <c r="M7" s="115" t="s">
        <v>0</v>
      </c>
      <c r="N7" s="115" t="s">
        <v>0</v>
      </c>
      <c r="O7" s="115" t="s">
        <v>0</v>
      </c>
      <c r="P7" s="115" t="s">
        <v>0</v>
      </c>
      <c r="Q7" s="115" t="s">
        <v>0</v>
      </c>
      <c r="R7" s="115" t="s">
        <v>0</v>
      </c>
      <c r="S7" s="115" t="s">
        <v>0</v>
      </c>
      <c r="T7" s="115" t="s">
        <v>0</v>
      </c>
      <c r="U7" s="115" t="s">
        <v>0</v>
      </c>
      <c r="V7" s="115" t="s">
        <v>0</v>
      </c>
      <c r="W7" s="116">
        <f>SUM(Tab_SM1!B5,Tab_SM1!B6)</f>
        <v>2004084</v>
      </c>
      <c r="X7" s="116">
        <f>SUM(Tab_SM1!C5,Tab_SM1!C6)</f>
        <v>2931441</v>
      </c>
      <c r="Y7" s="116">
        <f>SUM(Tab_SM1!D5,Tab_SM1!D6)</f>
        <v>3121212</v>
      </c>
      <c r="Z7" s="116">
        <f>SUM(Tab_SM1!E5,Tab_SM1!E6)</f>
        <v>3421459</v>
      </c>
      <c r="AA7" s="116">
        <f>SUM(Tab_SM1!F5,Tab_SM1!F6)</f>
        <v>3587471</v>
      </c>
      <c r="AB7" s="116">
        <f>SUM(Tab_SM1!G5,Tab_SM1!G6)</f>
        <v>3789615</v>
      </c>
      <c r="AC7" s="116">
        <f>SUM(Tab_SM1!H5,Tab_SM1!H6)</f>
        <v>4025822</v>
      </c>
      <c r="AD7" s="116">
        <f>SUM(Tab_SM1!I5,Tab_SM1!I6)</f>
        <v>4333563</v>
      </c>
      <c r="AE7" s="116">
        <f>SUM(Tab_SM1!J5,Tab_SM1!J6)</f>
        <v>4650231</v>
      </c>
      <c r="AF7" s="117">
        <f>Tab_SM2!AF5-Tab_SM2!AF7</f>
        <v>5001049</v>
      </c>
      <c r="AG7" s="117">
        <f>Tab_SM2!AG5-Tab_SM2!AG7</f>
        <v>5264724</v>
      </c>
      <c r="AH7" s="117">
        <f>Tab_SM2!AH5-Tab_SM2!AH7</f>
        <v>5422601</v>
      </c>
      <c r="AI7" s="117">
        <f>Tab_SM2!AI5-Tab_SM2!AI7</f>
        <v>5849852</v>
      </c>
      <c r="AJ7" s="117">
        <f>Tab_SM2!AJ5-Tab_SM2!AJ7</f>
        <v>6280946</v>
      </c>
      <c r="AK7" s="117">
        <f>Tab_SM2!AK5-Tab_SM2!AK7</f>
        <v>6636169</v>
      </c>
      <c r="AL7" s="117">
        <f>Tab_SM2!AL5-Tab_SM2!AL7</f>
        <v>6869163</v>
      </c>
      <c r="AM7" s="117">
        <f>Tab_SM2!AM5-Tab_SM2!AM7</f>
        <v>7103022</v>
      </c>
      <c r="AN7" s="117">
        <f>Tab_SM2!AN5-Tab_SM2!AN7</f>
        <v>7334535</v>
      </c>
      <c r="AO7" s="117">
        <f>Tab_SM2!AO5-Tab_SM2!AO7</f>
        <v>7562630</v>
      </c>
      <c r="AP7" s="117">
        <f>Tab_SM2!AP5-Tab_SM2!AP7</f>
        <v>7919087</v>
      </c>
      <c r="AQ7" s="120">
        <f>Tab_SM2!AQ5-Tab_SM2!AQ7</f>
        <v>8139157</v>
      </c>
      <c r="AR7" s="120">
        <f>Tab_SM2!AR5-Tab_SM2!AR7</f>
        <v>8294169</v>
      </c>
      <c r="AS7" s="120">
        <f>Tab_SM2!AS5-Tab_SM2!AS7</f>
        <v>8471750</v>
      </c>
      <c r="AT7" s="120">
        <f>Tab_SM2!AT5-Tab_SM2!AT7</f>
        <v>8836489</v>
      </c>
      <c r="AU7" s="120">
        <f>Tab_SM2!AU5-Tab_SM2!AU7</f>
        <v>9634982</v>
      </c>
      <c r="AV7" s="120">
        <f>Tab_SM2!AV5-Tab_SM2!AV7</f>
        <v>10077777</v>
      </c>
    </row>
    <row r="8" spans="1:48" x14ac:dyDescent="0.2">
      <c r="A8" s="46" t="str">
        <f>IF(desc!$B$1=1,desc!$A76,IF(desc!$B$1=2,desc!$B76,IF(desc!$B$1=3,desc!$C76,desc!$D76)))</f>
        <v>Nombre de clients actifs sans abonnement (cartes prépayées)</v>
      </c>
      <c r="B8" s="79" t="s">
        <v>0</v>
      </c>
      <c r="C8" s="79" t="s">
        <v>0</v>
      </c>
      <c r="D8" s="79" t="s">
        <v>0</v>
      </c>
      <c r="E8" s="79" t="s">
        <v>0</v>
      </c>
      <c r="F8" s="79" t="s">
        <v>0</v>
      </c>
      <c r="G8" s="79" t="s">
        <v>0</v>
      </c>
      <c r="H8" s="79" t="s">
        <v>0</v>
      </c>
      <c r="I8" s="79" t="s">
        <v>0</v>
      </c>
      <c r="J8" s="79" t="s">
        <v>0</v>
      </c>
      <c r="K8" s="79" t="s">
        <v>0</v>
      </c>
      <c r="L8" s="79" t="s">
        <v>0</v>
      </c>
      <c r="M8" s="79" t="s">
        <v>0</v>
      </c>
      <c r="N8" s="79" t="s">
        <v>0</v>
      </c>
      <c r="O8" s="79" t="s">
        <v>0</v>
      </c>
      <c r="P8" s="79" t="s">
        <v>0</v>
      </c>
      <c r="Q8" s="79" t="s">
        <v>0</v>
      </c>
      <c r="R8" s="79" t="s">
        <v>0</v>
      </c>
      <c r="S8" s="79" t="s">
        <v>0</v>
      </c>
      <c r="T8" s="80" t="s">
        <v>0</v>
      </c>
      <c r="U8" s="80" t="s">
        <v>0</v>
      </c>
      <c r="V8" s="81" t="s">
        <v>0</v>
      </c>
      <c r="W8" s="82">
        <v>1053425</v>
      </c>
      <c r="X8" s="82">
        <v>1707078</v>
      </c>
      <c r="Y8" s="82">
        <v>2154579</v>
      </c>
      <c r="Z8" s="82">
        <v>2314844</v>
      </c>
      <c r="AA8" s="82">
        <v>2601322</v>
      </c>
      <c r="AB8" s="82">
        <v>2485148</v>
      </c>
      <c r="AC8" s="82">
        <v>2808411</v>
      </c>
      <c r="AD8" s="82">
        <v>3102594</v>
      </c>
      <c r="AE8" s="82">
        <v>3558653</v>
      </c>
      <c r="AF8" s="82">
        <v>3895657</v>
      </c>
      <c r="AG8" s="82">
        <v>4057856</v>
      </c>
      <c r="AH8" s="82">
        <v>4221556</v>
      </c>
      <c r="AI8" s="82">
        <v>4232784</v>
      </c>
      <c r="AJ8" s="82">
        <v>4280129</v>
      </c>
      <c r="AK8" s="82">
        <v>4192525</v>
      </c>
      <c r="AL8" s="82">
        <v>4818491</v>
      </c>
      <c r="AM8" s="112">
        <f>Tab_SM2!AM7</f>
        <v>4180377</v>
      </c>
      <c r="AN8" s="112">
        <f>Tab_SM2!AN7</f>
        <v>3906436</v>
      </c>
      <c r="AO8" s="112">
        <f>Tab_SM2!AO7</f>
        <v>3525968</v>
      </c>
      <c r="AP8" s="112">
        <f>Tab_SM2!AP7</f>
        <v>2869515</v>
      </c>
      <c r="AQ8" s="113">
        <f>Tab_SM2!AQ7</f>
        <v>2747491</v>
      </c>
      <c r="AR8" s="113">
        <f>Tab_SM2!AR7</f>
        <v>2711891</v>
      </c>
      <c r="AS8" s="113">
        <v>2256379</v>
      </c>
      <c r="AT8" s="113">
        <f>Tab_SM2!AT7</f>
        <v>2063287</v>
      </c>
      <c r="AU8" s="113">
        <f>Tab_SM2!AU7</f>
        <v>1916429</v>
      </c>
      <c r="AV8" s="113">
        <f>Tab_SM2!AV7</f>
        <v>1841621</v>
      </c>
    </row>
    <row r="9" spans="1:48" x14ac:dyDescent="0.2">
      <c r="A9" s="45" t="str">
        <f>IF(desc!$B$1=1,desc!$A45,IF(desc!$B$1=2,desc!$B45,IF(desc!$B$1=3,desc!$C45,desc!$D45)))</f>
        <v>Sources. — De 1978 à 1996 : Facts and figures (Telecom PTT) ; dès 1998 : OFCOM.</v>
      </c>
      <c r="B9" s="44"/>
      <c r="C9" s="44"/>
      <c r="D9" s="44"/>
      <c r="E9" s="44"/>
      <c r="F9" s="44"/>
      <c r="G9" s="44"/>
      <c r="H9" s="44"/>
      <c r="I9" s="44"/>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c r="AK9" s="44"/>
      <c r="AL9" s="44"/>
      <c r="AM9" s="44"/>
    </row>
    <row r="15" spans="1:48" x14ac:dyDescent="0.2">
      <c r="AF15" s="108"/>
      <c r="AG15" s="108"/>
      <c r="AH15" s="108"/>
      <c r="AI15" s="108"/>
      <c r="AJ15" s="108"/>
      <c r="AK15" s="108"/>
      <c r="AL15" s="108"/>
      <c r="AM15" s="108"/>
      <c r="AN15" s="108"/>
      <c r="AO15" s="108"/>
      <c r="AP15" s="108"/>
      <c r="AQ15" s="108"/>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ignoredErrors>
    <ignoredError sqref="AB7:AE7" unlockedFormula="1"/>
    <ignoredError sqref="A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8"/>
  <dimension ref="A1:S77"/>
  <sheetViews>
    <sheetView showGridLines="0" workbookViewId="0">
      <pane xSplit="1" ySplit="4" topLeftCell="O5" activePane="bottomRight" state="frozen"/>
      <selection activeCell="Q5" sqref="Q5:Q8"/>
      <selection pane="topRight" activeCell="Q5" sqref="Q5:Q8"/>
      <selection pane="bottomLeft" activeCell="Q5" sqref="Q5:Q8"/>
      <selection pane="bottomRight" activeCell="A101" sqref="A101"/>
    </sheetView>
  </sheetViews>
  <sheetFormatPr baseColWidth="10" defaultColWidth="11.5703125" defaultRowHeight="12.75" x14ac:dyDescent="0.2"/>
  <cols>
    <col min="1" max="1" width="53.140625" style="4" customWidth="1"/>
    <col min="2" max="5" width="11.5703125" style="4" customWidth="1"/>
    <col min="6" max="16384" width="11.5703125" style="4"/>
  </cols>
  <sheetData>
    <row r="1" spans="1:19" ht="31.35" customHeight="1" x14ac:dyDescent="0.2">
      <c r="A1" s="21" t="str">
        <f>IF(desc!$B$1=1,desc!$A65,IF(desc!$B$1=2,desc!$B65,IF(desc!$B$1=3,desc!$C65,desc!$D65)))</f>
        <v>Tableau SM1PM_post : Parts de marché voix mobile</v>
      </c>
    </row>
    <row r="2" spans="1:19" ht="24.6" customHeight="1" x14ac:dyDescent="0.2">
      <c r="A2" s="15" t="str">
        <f>IF(desc!$B$1=1,desc!$A66,IF(desc!$B$1=2,desc!$B66,IF(desc!$B$1=3,desc!$C66,desc!$D66)))</f>
        <v>Parts de marché en termes de nombre de clients avec abonnement (cartes postpayées) au 31.12.</v>
      </c>
      <c r="B2" s="6"/>
      <c r="C2" s="6"/>
      <c r="D2" s="6"/>
      <c r="E2" s="6"/>
      <c r="F2" s="6"/>
      <c r="G2" s="6"/>
      <c r="H2" s="6"/>
      <c r="I2" s="6"/>
    </row>
    <row r="3" spans="1:19" ht="4.7" customHeight="1" x14ac:dyDescent="0.2">
      <c r="A3" s="16"/>
      <c r="B3" s="6"/>
      <c r="C3" s="6"/>
      <c r="D3" s="6"/>
      <c r="E3" s="6"/>
      <c r="F3" s="6"/>
      <c r="G3" s="6"/>
      <c r="H3" s="6"/>
      <c r="I3" s="6"/>
    </row>
    <row r="4" spans="1:19" x14ac:dyDescent="0.2">
      <c r="A4" s="20" t="str">
        <f>IF(desc!$B$1=1,desc!$A67,IF(desc!$B$1=2,desc!$B67,IF(desc!$B$1=3,desc!$C67,desc!$D67)))</f>
        <v>Parts de marché en % au 31.12.</v>
      </c>
      <c r="B4" s="7">
        <v>2007</v>
      </c>
      <c r="C4" s="7">
        <v>2008</v>
      </c>
      <c r="D4" s="7">
        <v>2009</v>
      </c>
      <c r="E4" s="7">
        <v>2010</v>
      </c>
      <c r="F4" s="7">
        <v>2011</v>
      </c>
      <c r="G4" s="7">
        <v>2012</v>
      </c>
      <c r="H4" s="7">
        <v>2013</v>
      </c>
      <c r="I4" s="7">
        <v>2014</v>
      </c>
      <c r="J4" s="7">
        <v>2015</v>
      </c>
      <c r="K4" s="7">
        <v>2016</v>
      </c>
      <c r="L4" s="7">
        <v>2017</v>
      </c>
      <c r="M4" s="124">
        <v>2018</v>
      </c>
      <c r="N4" s="155">
        <v>2019</v>
      </c>
      <c r="O4" s="181">
        <v>2020</v>
      </c>
      <c r="P4" s="200">
        <v>2021</v>
      </c>
      <c r="Q4" s="181">
        <v>2022</v>
      </c>
      <c r="R4" s="181">
        <v>2023</v>
      </c>
      <c r="S4" s="125">
        <v>2024</v>
      </c>
    </row>
    <row r="5" spans="1:19" x14ac:dyDescent="0.2">
      <c r="A5" s="22" t="str">
        <f>IF(desc!$B$1=1,desc!$A68,IF(desc!$B$1=2,desc!$B68,IF(desc!$B$1=3,desc!$C68,desc!$D68)))</f>
        <v>Swisscom</v>
      </c>
      <c r="B5" s="11">
        <v>0.64800999999999997</v>
      </c>
      <c r="C5" s="11">
        <v>0.64970000000000006</v>
      </c>
      <c r="D5" s="11">
        <v>0.65207999999999999</v>
      </c>
      <c r="E5" s="11">
        <v>0.64822000000000002</v>
      </c>
      <c r="F5" s="11">
        <v>0.64778000000000002</v>
      </c>
      <c r="G5" s="11">
        <v>0.63983999999999996</v>
      </c>
      <c r="H5" s="11">
        <v>0.63758000000000004</v>
      </c>
      <c r="I5" s="11">
        <v>0.63719999999999999</v>
      </c>
      <c r="J5" s="11">
        <v>0.63364424325308299</v>
      </c>
      <c r="K5" s="11">
        <v>0.62062489305729696</v>
      </c>
      <c r="L5" s="11">
        <v>0.61374865622144681</v>
      </c>
      <c r="M5" s="122">
        <v>0.59047614958643591</v>
      </c>
      <c r="N5" s="156">
        <v>0.58610701329388293</v>
      </c>
      <c r="O5" s="182">
        <v>0.58500978217347632</v>
      </c>
      <c r="P5" s="206">
        <v>0.58783309233629411</v>
      </c>
      <c r="Q5" s="182">
        <v>0.58199999999999996</v>
      </c>
      <c r="R5" s="182">
        <v>0.55500000000000005</v>
      </c>
      <c r="S5" s="203">
        <v>0.54200000000000004</v>
      </c>
    </row>
    <row r="6" spans="1:19" x14ac:dyDescent="0.2">
      <c r="A6" s="22" t="str">
        <f>IF(desc!$B$1=1,desc!$A69,IF(desc!$B$1=2,desc!$B69,IF(desc!$B$1=3,desc!$C69,desc!$D69)))</f>
        <v>Sunrise</v>
      </c>
      <c r="B6" s="11">
        <v>0.14862</v>
      </c>
      <c r="C6" s="11">
        <v>0.15225</v>
      </c>
      <c r="D6" s="11">
        <v>0.15539</v>
      </c>
      <c r="E6" s="11">
        <v>0.17967</v>
      </c>
      <c r="F6" s="11">
        <v>0.18640999999999999</v>
      </c>
      <c r="G6" s="11">
        <v>0.18636</v>
      </c>
      <c r="H6" s="11">
        <v>0.18834999999999999</v>
      </c>
      <c r="I6" s="11">
        <v>0.19117999999999999</v>
      </c>
      <c r="J6" s="11">
        <v>0.19628279343637117</v>
      </c>
      <c r="K6" s="11">
        <v>0.20057590563000927</v>
      </c>
      <c r="L6" s="11">
        <v>0.20751087915182945</v>
      </c>
      <c r="M6" s="122">
        <v>0.21687537969970527</v>
      </c>
      <c r="N6" s="157">
        <v>0.22948150527136901</v>
      </c>
      <c r="O6" s="183">
        <v>0.22069661228267715</v>
      </c>
      <c r="P6" s="207">
        <v>0.23485230324313158</v>
      </c>
      <c r="Q6" s="183">
        <v>0.245</v>
      </c>
      <c r="R6" s="183">
        <v>0.24399999999999999</v>
      </c>
      <c r="S6" s="204">
        <v>0.247</v>
      </c>
    </row>
    <row r="7" spans="1:19" x14ac:dyDescent="0.2">
      <c r="A7" s="22" t="str">
        <f>IF(desc!$B$1=1,desc!$A70,IF(desc!$B$1=2,desc!$B70,IF(desc!$B$1=3,desc!$C70,desc!$D70)))</f>
        <v>Salt</v>
      </c>
      <c r="B7" s="11">
        <v>0.18595</v>
      </c>
      <c r="C7" s="11">
        <v>0.18225</v>
      </c>
      <c r="D7" s="11">
        <v>0.18082000000000001</v>
      </c>
      <c r="E7" s="11">
        <v>0.16611000000000001</v>
      </c>
      <c r="F7" s="11">
        <v>0.15978999999999999</v>
      </c>
      <c r="G7" s="11">
        <v>0.16930000000000001</v>
      </c>
      <c r="H7" s="11">
        <v>0.17011000000000001</v>
      </c>
      <c r="I7" s="11">
        <v>0.16818</v>
      </c>
      <c r="J7" s="11">
        <v>0.16201850423664743</v>
      </c>
      <c r="K7" s="11">
        <v>0.16401026104586044</v>
      </c>
      <c r="L7" s="11">
        <v>0.16196891822024878</v>
      </c>
      <c r="M7" s="122">
        <v>0.15584612216029448</v>
      </c>
      <c r="N7" s="157">
        <v>0.15321291873347573</v>
      </c>
      <c r="O7" s="183">
        <v>0.15703984329231777</v>
      </c>
      <c r="P7" s="207">
        <v>0.16160025968660549</v>
      </c>
      <c r="Q7" s="183">
        <v>0.16700000000000001</v>
      </c>
      <c r="R7" s="183">
        <v>0.16600000000000001</v>
      </c>
      <c r="S7" s="204">
        <v>0.17299999999999999</v>
      </c>
    </row>
    <row r="8" spans="1:19" x14ac:dyDescent="0.2">
      <c r="A8" s="56" t="str">
        <f>IF(desc!$B$1=1,desc!$A71,IF(desc!$B$1=2,desc!$B71,IF(desc!$B$1=3,desc!$C71,desc!$D71)))</f>
        <v>Autres</v>
      </c>
      <c r="B8" s="57">
        <v>1.7430000000000001E-2</v>
      </c>
      <c r="C8" s="57">
        <v>1.5810000000000001E-2</v>
      </c>
      <c r="D8" s="57">
        <v>1.171E-2</v>
      </c>
      <c r="E8" s="57">
        <v>6.0000000000000001E-3</v>
      </c>
      <c r="F8" s="57">
        <v>6.0200000000000002E-3</v>
      </c>
      <c r="G8" s="57">
        <v>4.4900000000000001E-3</v>
      </c>
      <c r="H8" s="57">
        <v>3.96E-3</v>
      </c>
      <c r="I8" s="57">
        <v>3.4399999999999999E-3</v>
      </c>
      <c r="J8" s="57">
        <v>8.0544590738983457E-3</v>
      </c>
      <c r="K8" s="57">
        <v>1.4788940266833528E-2</v>
      </c>
      <c r="L8" s="57">
        <v>1.6771546406475046E-2</v>
      </c>
      <c r="M8" s="123">
        <v>3.6802348553564346E-2</v>
      </c>
      <c r="N8" s="159">
        <v>3.1198562701272303E-2</v>
      </c>
      <c r="O8" s="185">
        <v>3.7253762251528766E-2</v>
      </c>
      <c r="P8" s="210">
        <v>1.5714344733968821E-2</v>
      </c>
      <c r="Q8" s="185">
        <v>6.0000000000000001E-3</v>
      </c>
      <c r="R8" s="185">
        <v>3.5000000000000003E-2</v>
      </c>
      <c r="S8" s="209">
        <v>3.9E-2</v>
      </c>
    </row>
    <row r="9" spans="1:19" x14ac:dyDescent="0.2">
      <c r="A9" s="47" t="str">
        <f>IF(desc!$B$1=1,desc!$A72,IF(desc!$B$1=2,desc!$B72,IF(desc!$B$1=3,desc!$C72,desc!$D72)))</f>
        <v xml:space="preserve">Remarque : </v>
      </c>
    </row>
    <row r="10" spans="1:19" ht="22.5" x14ac:dyDescent="0.2">
      <c r="A10" s="128" t="str">
        <f>IF(desc!$B$1=1,desc!$A73,IF(desc!$B$1=2,desc!$B73,IF(desc!$B$1=3,desc!$C73,desc!$D73)))</f>
        <v>— Dans ce tableau, la somme dans chaque colonne ne donne pas toujours 100 %. Ces minimes différences sont dues aux erreurs d'arrondi.</v>
      </c>
    </row>
    <row r="11" spans="1:19" x14ac:dyDescent="0.2">
      <c r="A11" s="238" t="str">
        <f>IF(desc!$B$1=1,desc!$A$80,IF(desc!$B$1=2,desc!$B$80,IF(desc!$B$1=3,desc!$C$80,desc!$D$80)))</f>
        <v>Source: OFCOM - Statistique sur les télécommunications</v>
      </c>
      <c r="B11" s="48"/>
      <c r="C11" s="48"/>
      <c r="D11" s="48"/>
      <c r="E11" s="48"/>
      <c r="F11" s="48"/>
      <c r="G11" s="48"/>
      <c r="H11" s="48"/>
      <c r="I11" s="48"/>
      <c r="J11" s="48"/>
      <c r="K11" s="48"/>
      <c r="L11" s="48"/>
    </row>
    <row r="12" spans="1:19" x14ac:dyDescent="0.2">
      <c r="A12" s="238" t="str">
        <f>IF(desc!$B$1=1,desc!$A$81,IF(desc!$B$1=2,desc!$B$81,IF(desc!$B$1=3,desc!$C$81,desc!$D$81)))</f>
        <v>© OFCOM 2025</v>
      </c>
    </row>
    <row r="13" spans="1:19" x14ac:dyDescent="0.2">
      <c r="A13" s="238"/>
    </row>
    <row r="14" spans="1:19" ht="22.5" x14ac:dyDescent="0.2">
      <c r="A14" s="238" t="str">
        <f>IF(desc!$B$1=1,desc!$A$82,IF(desc!$B$1=2,desc!$B$82,IF(desc!$B$1=3,desc!$C$82,desc!$D$82)))</f>
        <v>Renseignements: Office fédéral de la communication, Section Économie et statistiques, Telecomstatistics@bakom.admin.ch, 058 460 55 88</v>
      </c>
    </row>
    <row r="77" spans="1:1" x14ac:dyDescent="0.2">
      <c r="A77" s="127"/>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S14"/>
  <sheetViews>
    <sheetView showGridLines="0" workbookViewId="0">
      <pane xSplit="1" ySplit="4" topLeftCell="O5" activePane="bottomRight" state="frozen"/>
      <selection activeCell="Q5" sqref="Q5:Q8"/>
      <selection pane="topRight" activeCell="Q5" sqref="Q5:Q8"/>
      <selection pane="bottomLeft" activeCell="Q5" sqref="Q5:Q8"/>
      <selection pane="bottomRight" activeCell="A137" sqref="A137"/>
    </sheetView>
  </sheetViews>
  <sheetFormatPr baseColWidth="10" defaultColWidth="11.5703125" defaultRowHeight="12.75" x14ac:dyDescent="0.2"/>
  <cols>
    <col min="1" max="1" width="53.140625" style="4" customWidth="1"/>
    <col min="2" max="5" width="11.5703125" style="4" customWidth="1"/>
    <col min="6" max="16384" width="11.5703125" style="4"/>
  </cols>
  <sheetData>
    <row r="1" spans="1:19" ht="31.35" customHeight="1" x14ac:dyDescent="0.2">
      <c r="A1" s="21" t="str">
        <f>IF(desc!$B$1=1,desc!$A55,IF(desc!$B$1=2,desc!$B55,IF(desc!$B$1=3,desc!$C55,desc!$D55)))</f>
        <v>Tableau SM1PM_prep : Parts de marché voix mobile</v>
      </c>
    </row>
    <row r="2" spans="1:19" ht="24.6" customHeight="1" x14ac:dyDescent="0.2">
      <c r="A2" s="15" t="str">
        <f>IF(desc!$B$1=1,desc!$A56,IF(desc!$B$1=2,desc!$B56,IF(desc!$B$1=3,desc!$C56,desc!$D56)))</f>
        <v>Parts de marché en termes de nombre de clients actifs sans abonnement (cartes prépayées) au 31.12.</v>
      </c>
      <c r="B2" s="6"/>
      <c r="C2" s="6"/>
      <c r="D2" s="6"/>
      <c r="E2" s="6"/>
      <c r="F2" s="6"/>
      <c r="G2" s="6"/>
      <c r="H2" s="6"/>
      <c r="I2" s="6"/>
    </row>
    <row r="3" spans="1:19" ht="4.7" customHeight="1" x14ac:dyDescent="0.2">
      <c r="A3" s="16"/>
      <c r="B3" s="6"/>
      <c r="C3" s="6"/>
      <c r="D3" s="6"/>
      <c r="E3" s="6"/>
      <c r="F3" s="6"/>
      <c r="G3" s="6"/>
      <c r="H3" s="6"/>
      <c r="I3" s="6"/>
      <c r="N3" s="127"/>
    </row>
    <row r="4" spans="1:19" x14ac:dyDescent="0.2">
      <c r="A4" s="20" t="str">
        <f>IF(desc!$B$1=1,desc!$A57,IF(desc!$B$1=2,desc!$B57,IF(desc!$B$1=3,desc!$C57,desc!$D57)))</f>
        <v>Parts de marché en % au 31.12.</v>
      </c>
      <c r="B4" s="7">
        <v>2007</v>
      </c>
      <c r="C4" s="7">
        <v>2008</v>
      </c>
      <c r="D4" s="7">
        <v>2009</v>
      </c>
      <c r="E4" s="7">
        <v>2010</v>
      </c>
      <c r="F4" s="7">
        <v>2011</v>
      </c>
      <c r="G4" s="7">
        <v>2012</v>
      </c>
      <c r="H4" s="7">
        <v>2013</v>
      </c>
      <c r="I4" s="7">
        <v>2014</v>
      </c>
      <c r="J4" s="7">
        <v>2015</v>
      </c>
      <c r="K4" s="7">
        <v>2016</v>
      </c>
      <c r="L4" s="7">
        <v>2017</v>
      </c>
      <c r="M4" s="124">
        <v>2018</v>
      </c>
      <c r="N4" s="155">
        <v>2019</v>
      </c>
      <c r="O4" s="181">
        <v>2020</v>
      </c>
      <c r="P4" s="226">
        <v>2021</v>
      </c>
      <c r="Q4" s="200">
        <v>2022</v>
      </c>
      <c r="R4" s="200">
        <v>2023</v>
      </c>
      <c r="S4" s="125">
        <v>2024</v>
      </c>
    </row>
    <row r="5" spans="1:19" x14ac:dyDescent="0.2">
      <c r="A5" s="22" t="str">
        <f>IF(desc!$B$1=1,desc!$A58,IF(desc!$B$1=2,desc!$B58,IF(desc!$B$1=3,desc!$C58,desc!$D58)))</f>
        <v>Swisscom</v>
      </c>
      <c r="B5" s="11">
        <v>0.56022000000000005</v>
      </c>
      <c r="C5" s="11">
        <v>0.54435</v>
      </c>
      <c r="D5" s="11">
        <v>0.53649000000000002</v>
      </c>
      <c r="E5" s="11">
        <v>0.52410999999999996</v>
      </c>
      <c r="F5" s="11">
        <v>0.53122000000000003</v>
      </c>
      <c r="G5" s="11">
        <v>0.51366999999999996</v>
      </c>
      <c r="H5" s="11">
        <v>0.51902999999999999</v>
      </c>
      <c r="I5" s="11">
        <v>0.44890999999999998</v>
      </c>
      <c r="J5" s="11">
        <v>0.50812546332543695</v>
      </c>
      <c r="K5" s="11">
        <v>0.52744803703426857</v>
      </c>
      <c r="L5" s="11">
        <v>0.56582476074655241</v>
      </c>
      <c r="M5" s="122">
        <v>0.59038164986069075</v>
      </c>
      <c r="N5" s="156">
        <v>0.56860604820907512</v>
      </c>
      <c r="O5" s="182">
        <v>0.50575631542713184</v>
      </c>
      <c r="P5" s="227">
        <v>0.53059924773276124</v>
      </c>
      <c r="Q5" s="206">
        <v>0.498</v>
      </c>
      <c r="R5" s="206">
        <v>0.48399999999999999</v>
      </c>
      <c r="S5" s="203">
        <v>0.47299999999999998</v>
      </c>
    </row>
    <row r="6" spans="1:19" x14ac:dyDescent="0.2">
      <c r="A6" s="22" t="str">
        <f>IF(desc!$B$1=1,desc!$A59,IF(desc!$B$1=2,desc!$B59,IF(desc!$B$1=3,desc!$C59,desc!$D59)))</f>
        <v>Sunrise</v>
      </c>
      <c r="B6" s="11">
        <v>0.23396</v>
      </c>
      <c r="C6" s="11">
        <v>0.24249999999999999</v>
      </c>
      <c r="D6" s="11">
        <v>0.24324000000000001</v>
      </c>
      <c r="E6" s="11">
        <v>0.24160000000000001</v>
      </c>
      <c r="F6" s="11">
        <v>0.23891999999999999</v>
      </c>
      <c r="G6" s="11">
        <v>0.22438</v>
      </c>
      <c r="H6" s="11">
        <v>0.29409000000000002</v>
      </c>
      <c r="I6" s="11">
        <v>0.17280000000000001</v>
      </c>
      <c r="J6" s="11">
        <v>0.17319921145867945</v>
      </c>
      <c r="K6" s="11">
        <v>0.18215247862757766</v>
      </c>
      <c r="L6" s="11">
        <v>0.16682000517304751</v>
      </c>
      <c r="M6" s="122">
        <v>0.17209319344906718</v>
      </c>
      <c r="N6" s="157">
        <v>0.16320744999710646</v>
      </c>
      <c r="O6" s="183">
        <v>0.17709561335614152</v>
      </c>
      <c r="P6" s="228">
        <v>0.20250808928819139</v>
      </c>
      <c r="Q6" s="207">
        <v>0.216</v>
      </c>
      <c r="R6" s="207">
        <v>0.19500000000000001</v>
      </c>
      <c r="S6" s="204">
        <v>0.17699999999999999</v>
      </c>
    </row>
    <row r="7" spans="1:19" x14ac:dyDescent="0.2">
      <c r="A7" s="22" t="str">
        <f>IF(desc!$B$1=1,desc!$A60,IF(desc!$B$1=2,desc!$B60,IF(desc!$B$1=3,desc!$C60,desc!$D60)))</f>
        <v>Salt</v>
      </c>
      <c r="B7" s="11">
        <v>0.18132000000000001</v>
      </c>
      <c r="C7" s="11">
        <v>0.16203000000000001</v>
      </c>
      <c r="D7" s="11">
        <v>0.14938000000000001</v>
      </c>
      <c r="E7" s="11">
        <v>0.14113999999999999</v>
      </c>
      <c r="F7" s="11">
        <v>0.14019999999999999</v>
      </c>
      <c r="G7" s="11">
        <v>0.14155000000000001</v>
      </c>
      <c r="H7" s="11">
        <v>0.1258</v>
      </c>
      <c r="I7" s="11">
        <v>0.20971000000000001</v>
      </c>
      <c r="J7" s="11">
        <v>0.20880844000433454</v>
      </c>
      <c r="K7" s="11">
        <v>0.17131933045876088</v>
      </c>
      <c r="L7" s="11">
        <v>0.1936339184019821</v>
      </c>
      <c r="M7" s="122">
        <v>0.22538721700357028</v>
      </c>
      <c r="N7" s="157">
        <v>0.20315990116073174</v>
      </c>
      <c r="O7" s="183">
        <v>0.1911975813187182</v>
      </c>
      <c r="P7" s="228">
        <v>0.19221948085849053</v>
      </c>
      <c r="Q7" s="207">
        <v>0.19900000000000001</v>
      </c>
      <c r="R7" s="207">
        <v>0.19500000000000001</v>
      </c>
      <c r="S7" s="204">
        <v>0.20399999999999999</v>
      </c>
    </row>
    <row r="8" spans="1:19" s="89" customFormat="1" x14ac:dyDescent="0.2">
      <c r="A8" s="90" t="str">
        <f>IF(desc!$B$1=1,desc!$A62,IF(desc!$B$1=2,desc!$B62,IF(desc!$B$1=3,desc!$C62,desc!$D62)))</f>
        <v>Autres</v>
      </c>
      <c r="B8" s="91">
        <v>2.4499999999999855E-2</v>
      </c>
      <c r="C8" s="91">
        <v>5.1119999999999943E-2</v>
      </c>
      <c r="D8" s="91">
        <v>7.0889999999999898E-2</v>
      </c>
      <c r="E8" s="91">
        <v>9.3150000000000066E-2</v>
      </c>
      <c r="F8" s="91">
        <v>8.9659999999999962E-2</v>
      </c>
      <c r="G8" s="91">
        <v>0.12040000000000006</v>
      </c>
      <c r="H8" s="91">
        <v>6.1079999999999912E-2</v>
      </c>
      <c r="I8" s="91">
        <v>0.16857999999999995</v>
      </c>
      <c r="J8" s="91">
        <v>0.10986688521154908</v>
      </c>
      <c r="K8" s="91">
        <v>0.11908015387939286</v>
      </c>
      <c r="L8" s="91">
        <v>7.3721315678417998E-2</v>
      </c>
      <c r="M8" s="126">
        <v>1.2137939686671873E-2</v>
      </c>
      <c r="N8" s="158">
        <v>6.5026600633086629E-2</v>
      </c>
      <c r="O8" s="184">
        <v>0.12595048989800839</v>
      </c>
      <c r="P8" s="229">
        <v>7.4673182120556847E-2</v>
      </c>
      <c r="Q8" s="208">
        <v>8.7999999999999995E-2</v>
      </c>
      <c r="R8" s="208">
        <v>0.126</v>
      </c>
      <c r="S8" s="205">
        <v>0.14599999999999999</v>
      </c>
    </row>
    <row r="9" spans="1:19" x14ac:dyDescent="0.2">
      <c r="A9" s="47" t="str">
        <f>IF(desc!$B$1=1,desc!$A63,IF(desc!$B$1=2,desc!$B63,IF(desc!$B$1=3,desc!$C63,desc!$D63)))</f>
        <v xml:space="preserve">Remarque : </v>
      </c>
    </row>
    <row r="10" spans="1:19" ht="22.5" x14ac:dyDescent="0.2">
      <c r="A10" s="128" t="str">
        <f>IF(desc!$B$1=1,desc!$A64,IF(desc!$B$1=2,desc!$B64,IF(desc!$B$1=3,desc!$C64,desc!$D64)))</f>
        <v>— Dans ce tableau, la somme dans chaque colonne ne donne pas toujours 100 %. Ces minimes différences sont dues aux erreurs d'arrondi.</v>
      </c>
    </row>
    <row r="11" spans="1:19" x14ac:dyDescent="0.2">
      <c r="A11" s="238" t="str">
        <f>IF(desc!$B$1=1,desc!$A$80,IF(desc!$B$1=2,desc!$B$80,IF(desc!$B$1=3,desc!$C$80,desc!$D$80)))</f>
        <v>Source: OFCOM - Statistique sur les télécommunications</v>
      </c>
      <c r="B11" s="48"/>
      <c r="C11" s="48"/>
      <c r="D11" s="48"/>
      <c r="E11" s="48"/>
      <c r="F11" s="48"/>
      <c r="G11" s="48"/>
      <c r="H11" s="48"/>
      <c r="I11" s="48"/>
      <c r="J11" s="48"/>
      <c r="K11" s="48"/>
      <c r="L11" s="48"/>
    </row>
    <row r="12" spans="1:19" x14ac:dyDescent="0.2">
      <c r="A12" s="238" t="str">
        <f>IF(desc!$B$1=1,desc!$A$81,IF(desc!$B$1=2,desc!$B$81,IF(desc!$B$1=3,desc!$C$81,desc!$D$81)))</f>
        <v>© OFCOM 2025</v>
      </c>
    </row>
    <row r="13" spans="1:19" x14ac:dyDescent="0.2">
      <c r="A13" s="238"/>
    </row>
    <row r="14" spans="1:19" ht="22.5" x14ac:dyDescent="0.2">
      <c r="A14" s="238" t="str">
        <f>IF(desc!$B$1=1,desc!$A$82,IF(desc!$B$1=2,desc!$B$82,IF(desc!$B$1=3,desc!$C$82,desc!$D$82)))</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S14"/>
  <sheetViews>
    <sheetView showGridLines="0" workbookViewId="0">
      <pane xSplit="1" ySplit="4" topLeftCell="O5" activePane="bottomRight" state="frozen"/>
      <selection activeCell="Q5" sqref="Q5:Q8"/>
      <selection pane="topRight" activeCell="Q5" sqref="Q5:Q8"/>
      <selection pane="bottomLeft" activeCell="Q5" sqref="Q5:Q8"/>
      <selection pane="bottomRight" activeCell="A134" sqref="A134"/>
    </sheetView>
  </sheetViews>
  <sheetFormatPr baseColWidth="10" defaultColWidth="11.5703125" defaultRowHeight="12.75" x14ac:dyDescent="0.2"/>
  <cols>
    <col min="1" max="1" width="53.140625" style="4" customWidth="1"/>
    <col min="2" max="5" width="11.5703125" style="4" customWidth="1"/>
    <col min="6" max="16384" width="11.5703125" style="4"/>
  </cols>
  <sheetData>
    <row r="1" spans="1:19" ht="31.35" customHeight="1" x14ac:dyDescent="0.2">
      <c r="A1" s="21" t="str">
        <f>IF(desc!$B$1=1,desc!$A46,IF(desc!$B$1=2,desc!$B46,IF(desc!$B$1=3,desc!$C46,desc!$D46)))</f>
        <v>Tableau SM1PM_tot : Parts de marché voix mobile</v>
      </c>
    </row>
    <row r="2" spans="1:19" ht="25.5" customHeight="1" x14ac:dyDescent="0.2">
      <c r="A2" s="160" t="str">
        <f>IF(desc!$B$1=1,desc!$A47,IF(desc!$B$1=2,desc!$B47,IF(desc!$B$1=3,desc!$C47,desc!$D47)))</f>
        <v>Parts de marché en termes de nombre de clients au 31.12.</v>
      </c>
      <c r="B2" s="6"/>
      <c r="C2" s="6"/>
      <c r="D2" s="6"/>
      <c r="E2" s="6"/>
      <c r="F2" s="6"/>
      <c r="G2" s="6"/>
      <c r="H2" s="6"/>
      <c r="I2" s="6"/>
    </row>
    <row r="3" spans="1:19" ht="4.7" customHeight="1" x14ac:dyDescent="0.2">
      <c r="A3" s="16"/>
      <c r="B3" s="6"/>
      <c r="C3" s="6"/>
      <c r="D3" s="6"/>
      <c r="E3" s="6"/>
      <c r="F3" s="6"/>
      <c r="G3" s="6"/>
      <c r="H3" s="6"/>
      <c r="I3" s="6"/>
    </row>
    <row r="4" spans="1:19" x14ac:dyDescent="0.2">
      <c r="A4" s="20" t="str">
        <f>IF(desc!$B$1=1,desc!$A48,IF(desc!$B$1=2,desc!$B48,IF(desc!$B$1=3,desc!$C48,desc!$D48)))</f>
        <v>Parts de marché en % au 31.12.</v>
      </c>
      <c r="B4" s="7">
        <v>2007</v>
      </c>
      <c r="C4" s="7">
        <v>2008</v>
      </c>
      <c r="D4" s="7">
        <v>2009</v>
      </c>
      <c r="E4" s="7">
        <v>2010</v>
      </c>
      <c r="F4" s="7">
        <v>2011</v>
      </c>
      <c r="G4" s="7">
        <v>2012</v>
      </c>
      <c r="H4" s="7">
        <v>2013</v>
      </c>
      <c r="I4" s="7">
        <v>2014</v>
      </c>
      <c r="J4" s="7">
        <v>2015</v>
      </c>
      <c r="K4" s="7">
        <v>2016</v>
      </c>
      <c r="L4" s="7">
        <v>2017</v>
      </c>
      <c r="M4" s="7">
        <v>2018</v>
      </c>
      <c r="N4" s="152">
        <v>2019</v>
      </c>
      <c r="O4" s="178">
        <v>2020</v>
      </c>
      <c r="P4" s="226">
        <v>2021</v>
      </c>
      <c r="Q4" s="200">
        <v>2022</v>
      </c>
      <c r="R4" s="200">
        <v>2023</v>
      </c>
      <c r="S4" s="125">
        <v>2024</v>
      </c>
    </row>
    <row r="5" spans="1:19" x14ac:dyDescent="0.2">
      <c r="A5" s="22" t="str">
        <f>IF(desc!$B$1=1,desc!$A49,IF(desc!$B$1=2,desc!$B49,IF(desc!$B$1=3,desc!$C49,desc!$D49)))</f>
        <v>Swisscom</v>
      </c>
      <c r="B5" s="11">
        <v>0.60994999999999999</v>
      </c>
      <c r="C5" s="11">
        <v>0.60357000000000005</v>
      </c>
      <c r="D5" s="11">
        <v>0.60175999999999996</v>
      </c>
      <c r="E5" s="11">
        <v>0.59389999999999998</v>
      </c>
      <c r="F5" s="11">
        <v>0.59884999999999999</v>
      </c>
      <c r="G5" s="11">
        <v>0.58870999999999996</v>
      </c>
      <c r="H5" s="11">
        <v>0.59167999999999998</v>
      </c>
      <c r="I5" s="11">
        <v>0.55957000000000001</v>
      </c>
      <c r="J5" s="11">
        <v>0.58714089610763565</v>
      </c>
      <c r="K5" s="11">
        <v>0.58824428957249331</v>
      </c>
      <c r="L5" s="11">
        <v>0.59850974848217964</v>
      </c>
      <c r="M5" s="11">
        <v>0.59045101487662632</v>
      </c>
      <c r="N5" s="153">
        <v>0.5816902502955914</v>
      </c>
      <c r="O5" s="179">
        <v>0.56548174369392856</v>
      </c>
      <c r="P5" s="230">
        <v>0.57579546256388225</v>
      </c>
      <c r="Q5" s="201">
        <v>0.56599999999999995</v>
      </c>
      <c r="R5" s="201">
        <v>0.54300000000000004</v>
      </c>
      <c r="S5" s="150">
        <v>0.53100000000000003</v>
      </c>
    </row>
    <row r="6" spans="1:19" x14ac:dyDescent="0.2">
      <c r="A6" s="22" t="str">
        <f>IF(desc!$B$1=1,desc!$A50,IF(desc!$B$1=2,desc!$B50,IF(desc!$B$1=3,desc!$C50,desc!$D50)))</f>
        <v>Sunrise</v>
      </c>
      <c r="B6" s="11">
        <v>0.18562000000000001</v>
      </c>
      <c r="C6" s="11">
        <v>0.19177</v>
      </c>
      <c r="D6" s="11">
        <v>0.19363</v>
      </c>
      <c r="E6" s="11">
        <v>0.20677999999999999</v>
      </c>
      <c r="F6" s="11">
        <v>0.20846000000000001</v>
      </c>
      <c r="G6" s="11">
        <v>0.20177</v>
      </c>
      <c r="H6" s="11">
        <v>0.22928999999999999</v>
      </c>
      <c r="I6" s="11">
        <v>0.18361</v>
      </c>
      <c r="J6" s="11">
        <v>0.18773057657537415</v>
      </c>
      <c r="K6" s="11">
        <v>0.19417343928740677</v>
      </c>
      <c r="L6" s="11">
        <v>0.19457193776886852</v>
      </c>
      <c r="M6" s="11">
        <v>0.20496436887745048</v>
      </c>
      <c r="N6" s="153">
        <v>0.21275575365346616</v>
      </c>
      <c r="O6" s="179">
        <v>0.20995333479919245</v>
      </c>
      <c r="P6" s="230">
        <v>0.22804955085830902</v>
      </c>
      <c r="Q6" s="201">
        <v>0.23899999999999999</v>
      </c>
      <c r="R6" s="201">
        <v>0.23599999999999999</v>
      </c>
      <c r="S6" s="150">
        <v>0.23599999999999999</v>
      </c>
    </row>
    <row r="7" spans="1:19" x14ac:dyDescent="0.2">
      <c r="A7" s="22" t="str">
        <f>IF(desc!$B$1=1,desc!$A51,IF(desc!$B$1=2,desc!$B51,IF(desc!$B$1=3,desc!$C51,desc!$D51)))</f>
        <v>Salt</v>
      </c>
      <c r="B7" s="11">
        <v>0.18393999999999999</v>
      </c>
      <c r="C7" s="11">
        <v>0.1734</v>
      </c>
      <c r="D7" s="11">
        <v>0.16714000000000001</v>
      </c>
      <c r="E7" s="11">
        <v>0.15518000000000001</v>
      </c>
      <c r="F7" s="11">
        <v>0.15157000000000001</v>
      </c>
      <c r="G7" s="11">
        <v>0.15806000000000001</v>
      </c>
      <c r="H7" s="11">
        <v>0.15295</v>
      </c>
      <c r="I7" s="11">
        <v>0.18531</v>
      </c>
      <c r="J7" s="11">
        <v>0.17935366816329015</v>
      </c>
      <c r="K7" s="11">
        <v>0.16655029178529152</v>
      </c>
      <c r="L7" s="11">
        <v>0.17203779954868956</v>
      </c>
      <c r="M7" s="11">
        <v>0.17434242175214176</v>
      </c>
      <c r="N7" s="153">
        <v>0.16581816551798129</v>
      </c>
      <c r="O7" s="179">
        <v>0.16545630316389334</v>
      </c>
      <c r="P7" s="230">
        <v>0.16804020533310143</v>
      </c>
      <c r="Q7" s="201">
        <v>0.17299999999999999</v>
      </c>
      <c r="R7" s="201">
        <v>0.17100000000000001</v>
      </c>
      <c r="S7" s="150">
        <v>0.17699999999999999</v>
      </c>
    </row>
    <row r="8" spans="1:19" x14ac:dyDescent="0.2">
      <c r="A8" s="56" t="str">
        <f>IF(desc!$B$1=1,desc!$A52,IF(desc!$B$1=2,desc!$B52,IF(desc!$B$1=3,desc!$C52,desc!$D52)))</f>
        <v>Autres</v>
      </c>
      <c r="B8" s="57">
        <v>2.0490000000000001E-2</v>
      </c>
      <c r="C8" s="57">
        <v>3.1269999999999999E-2</v>
      </c>
      <c r="D8" s="57">
        <v>3.7470000000000003E-2</v>
      </c>
      <c r="E8" s="57">
        <v>4.4150000000000002E-2</v>
      </c>
      <c r="F8" s="57">
        <v>4.113E-2</v>
      </c>
      <c r="G8" s="57">
        <v>5.1459999999999999E-2</v>
      </c>
      <c r="H8" s="57">
        <v>2.6069999999999999E-2</v>
      </c>
      <c r="I8" s="57">
        <v>7.152E-2</v>
      </c>
      <c r="J8" s="57">
        <v>4.5774859153700054E-2</v>
      </c>
      <c r="K8" s="57">
        <v>5.103197935480841E-2</v>
      </c>
      <c r="L8" s="57">
        <v>3.488051420026228E-2</v>
      </c>
      <c r="M8" s="57">
        <v>3.0242194493781405E-2</v>
      </c>
      <c r="N8" s="154">
        <v>3.9735830532961147E-2</v>
      </c>
      <c r="O8" s="180">
        <v>5.9108618342985642E-2</v>
      </c>
      <c r="P8" s="231">
        <v>2.8114781244707343E-2</v>
      </c>
      <c r="Q8" s="202">
        <v>2.1000000000000001E-2</v>
      </c>
      <c r="R8" s="202">
        <v>0.05</v>
      </c>
      <c r="S8" s="151">
        <v>5.5E-2</v>
      </c>
    </row>
    <row r="9" spans="1:19" ht="15.75" customHeight="1" x14ac:dyDescent="0.2">
      <c r="A9" s="47" t="str">
        <f>IF(desc!$B$1=1,desc!$A53,IF(desc!$B$1=2,desc!$B53,IF(desc!$B$1=3,desc!$C53,desc!$D53)))</f>
        <v xml:space="preserve">Remarque : </v>
      </c>
      <c r="B9" s="48"/>
      <c r="C9" s="48"/>
      <c r="D9" s="48"/>
      <c r="E9" s="48"/>
      <c r="F9" s="48"/>
      <c r="G9" s="48"/>
      <c r="H9" s="48"/>
      <c r="I9" s="48"/>
      <c r="J9" s="48"/>
    </row>
    <row r="10" spans="1:19" ht="26.1" customHeight="1" x14ac:dyDescent="0.2">
      <c r="A10" s="128" t="str">
        <f>IF(desc!$B$1=1,desc!$A54,IF(desc!$B$1=2,desc!$B54,IF(desc!$B$1=3,desc!$C54,desc!$D54)))</f>
        <v>— Dans ce tableau, la somme dans chaque colonne ne donne pas toujours 100 %. Ces minimes différences sont dues aux erreurs d'arrondi.</v>
      </c>
      <c r="B10" s="48"/>
      <c r="C10" s="48"/>
      <c r="D10" s="48"/>
      <c r="E10" s="48"/>
      <c r="F10" s="48"/>
      <c r="G10" s="48"/>
      <c r="H10" s="48"/>
      <c r="I10" s="48"/>
      <c r="J10" s="48"/>
    </row>
    <row r="11" spans="1:19" x14ac:dyDescent="0.2">
      <c r="A11" s="19" t="str">
        <f>IF(desc!$B$1=1,desc!$A$80,IF(desc!$B$1=2,desc!$B$80,IF(desc!$B$1=3,desc!$C$80,desc!$D$80)))</f>
        <v>Source: OFCOM - Statistique sur les télécommunications</v>
      </c>
    </row>
    <row r="12" spans="1:19" x14ac:dyDescent="0.2">
      <c r="A12" s="19" t="str">
        <f>IF(desc!$B$1=1,desc!$A$81,IF(desc!$B$1=2,desc!$B$81,IF(desc!$B$1=3,desc!$C$81,desc!$D$81)))</f>
        <v>© OFCOM 2025</v>
      </c>
    </row>
    <row r="13" spans="1:19" x14ac:dyDescent="0.2">
      <c r="A13" s="19"/>
    </row>
    <row r="14" spans="1:19" ht="22.5" x14ac:dyDescent="0.2">
      <c r="A14" s="19" t="str">
        <f>IF(desc!$B$1=1,desc!$A$82,IF(desc!$B$1=2,desc!$B$82,IF(desc!$B$1=3,desc!$C$82,desc!$D$82)))</f>
        <v>Renseignements: Office fédéral de la communication, Section Économie et statistiques, Telecomstatistics@bakom.admin.ch, 058 460 55 88</v>
      </c>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X82"/>
  <sheetViews>
    <sheetView topLeftCell="A28" zoomScaleNormal="100" workbookViewId="0">
      <selection activeCell="A32" sqref="A32"/>
    </sheetView>
  </sheetViews>
  <sheetFormatPr baseColWidth="10" defaultRowHeight="12.75" x14ac:dyDescent="0.2"/>
  <cols>
    <col min="1" max="1" width="50.85546875" customWidth="1"/>
    <col min="2" max="2" width="60" customWidth="1"/>
    <col min="3" max="3" width="47.5703125" customWidth="1"/>
    <col min="4" max="4" width="45.140625" customWidth="1"/>
  </cols>
  <sheetData>
    <row r="1" spans="1:24" x14ac:dyDescent="0.2">
      <c r="A1" s="1" t="s">
        <v>1</v>
      </c>
      <c r="B1" s="1">
        <v>2</v>
      </c>
      <c r="C1" s="1">
        <v>1</v>
      </c>
      <c r="D1" s="1" t="s">
        <v>2</v>
      </c>
    </row>
    <row r="2" spans="1:24" x14ac:dyDescent="0.2">
      <c r="A2" s="1"/>
      <c r="B2" s="1"/>
      <c r="C2" s="1">
        <v>2</v>
      </c>
      <c r="D2" s="1" t="s">
        <v>3</v>
      </c>
    </row>
    <row r="3" spans="1:24" x14ac:dyDescent="0.2">
      <c r="A3" s="1"/>
      <c r="B3" s="1"/>
      <c r="C3" s="1">
        <v>3</v>
      </c>
      <c r="D3" s="1" t="s">
        <v>4</v>
      </c>
    </row>
    <row r="4" spans="1:24" x14ac:dyDescent="0.2">
      <c r="A4" s="1"/>
      <c r="B4" s="1"/>
      <c r="C4" s="1">
        <v>4</v>
      </c>
      <c r="D4" s="1" t="s">
        <v>5</v>
      </c>
    </row>
    <row r="5" spans="1:24" x14ac:dyDescent="0.2">
      <c r="A5" s="1" t="s">
        <v>6</v>
      </c>
      <c r="B5" s="1" t="s">
        <v>7</v>
      </c>
      <c r="C5" s="1" t="s">
        <v>8</v>
      </c>
      <c r="D5" s="1" t="s">
        <v>9</v>
      </c>
    </row>
    <row r="6" spans="1:24" x14ac:dyDescent="0.2">
      <c r="A6" t="s">
        <v>54</v>
      </c>
      <c r="B6" t="s">
        <v>153</v>
      </c>
      <c r="C6" t="s">
        <v>113</v>
      </c>
      <c r="D6" t="s">
        <v>112</v>
      </c>
    </row>
    <row r="7" spans="1:24" x14ac:dyDescent="0.2">
      <c r="A7" t="s">
        <v>56</v>
      </c>
      <c r="B7" t="s">
        <v>14</v>
      </c>
      <c r="C7" t="s">
        <v>57</v>
      </c>
      <c r="D7" t="s">
        <v>85</v>
      </c>
    </row>
    <row r="8" spans="1:24" x14ac:dyDescent="0.2">
      <c r="A8" t="s">
        <v>26</v>
      </c>
      <c r="B8" t="s">
        <v>154</v>
      </c>
      <c r="C8" t="s">
        <v>58</v>
      </c>
      <c r="D8" t="s">
        <v>86</v>
      </c>
    </row>
    <row r="9" spans="1:24" x14ac:dyDescent="0.2">
      <c r="A9" t="s">
        <v>126</v>
      </c>
      <c r="B9" t="s">
        <v>127</v>
      </c>
      <c r="C9" t="s">
        <v>128</v>
      </c>
      <c r="D9" t="s">
        <v>129</v>
      </c>
    </row>
    <row r="10" spans="1:24" x14ac:dyDescent="0.2">
      <c r="A10" t="s">
        <v>55</v>
      </c>
      <c r="B10" t="s">
        <v>15</v>
      </c>
      <c r="C10" t="s">
        <v>59</v>
      </c>
      <c r="D10" t="s">
        <v>87</v>
      </c>
    </row>
    <row r="11" spans="1:24" x14ac:dyDescent="0.2">
      <c r="A11" t="s">
        <v>137</v>
      </c>
      <c r="B11" t="s">
        <v>155</v>
      </c>
      <c r="C11" t="s">
        <v>136</v>
      </c>
      <c r="D11" t="s">
        <v>135</v>
      </c>
    </row>
    <row r="12" spans="1:24" x14ac:dyDescent="0.2">
      <c r="A12" t="s">
        <v>140</v>
      </c>
      <c r="B12" t="s">
        <v>156</v>
      </c>
      <c r="C12" t="s">
        <v>139</v>
      </c>
      <c r="D12" t="s">
        <v>138</v>
      </c>
    </row>
    <row r="13" spans="1:24" ht="13.35" customHeight="1" x14ac:dyDescent="0.2">
      <c r="A13" s="2" t="s">
        <v>143</v>
      </c>
      <c r="B13" s="2" t="s">
        <v>157</v>
      </c>
      <c r="C13" s="2" t="s">
        <v>142</v>
      </c>
      <c r="D13" s="2" t="s">
        <v>141</v>
      </c>
      <c r="E13" s="3"/>
      <c r="F13" s="3"/>
      <c r="G13" s="3"/>
      <c r="H13" s="3"/>
      <c r="I13" s="3"/>
      <c r="J13" s="3"/>
      <c r="K13" s="3"/>
      <c r="L13" s="3"/>
      <c r="M13" s="3"/>
      <c r="N13" s="3"/>
      <c r="O13" s="3"/>
      <c r="P13" s="3"/>
      <c r="Q13" s="3"/>
      <c r="R13" s="3"/>
      <c r="S13" s="3"/>
      <c r="T13" s="3"/>
      <c r="U13" s="3"/>
      <c r="V13" s="3"/>
      <c r="W13" s="3"/>
      <c r="X13" s="3"/>
    </row>
    <row r="14" spans="1:24" ht="12.6" customHeight="1" x14ac:dyDescent="0.2">
      <c r="A14" t="s">
        <v>27</v>
      </c>
      <c r="B14" s="2" t="s">
        <v>158</v>
      </c>
      <c r="C14" s="2" t="s">
        <v>60</v>
      </c>
      <c r="D14" s="2" t="s">
        <v>88</v>
      </c>
      <c r="E14" s="3"/>
      <c r="F14" s="3"/>
      <c r="G14" s="3"/>
      <c r="H14" s="3"/>
      <c r="I14" s="3"/>
      <c r="J14" s="3"/>
      <c r="K14" s="3"/>
      <c r="L14" s="3"/>
      <c r="M14" s="3"/>
      <c r="N14" s="3"/>
      <c r="O14" s="3"/>
      <c r="P14" s="3"/>
      <c r="Q14" s="3"/>
      <c r="R14" s="3"/>
      <c r="S14" s="3"/>
      <c r="T14" s="3"/>
      <c r="U14" s="3"/>
      <c r="V14" s="3"/>
      <c r="W14" s="3"/>
      <c r="X14" s="3"/>
    </row>
    <row r="15" spans="1:24" x14ac:dyDescent="0.2">
      <c r="A15" t="s">
        <v>28</v>
      </c>
      <c r="B15" s="2" t="s">
        <v>159</v>
      </c>
      <c r="C15" s="2" t="s">
        <v>61</v>
      </c>
      <c r="D15" s="2" t="s">
        <v>89</v>
      </c>
    </row>
    <row r="16" spans="1:24" x14ac:dyDescent="0.2">
      <c r="A16" t="s">
        <v>114</v>
      </c>
      <c r="B16" s="2" t="s">
        <v>160</v>
      </c>
      <c r="C16" s="2" t="s">
        <v>62</v>
      </c>
      <c r="D16" s="2" t="s">
        <v>90</v>
      </c>
    </row>
    <row r="17" spans="1:12" x14ac:dyDescent="0.2">
      <c r="A17" t="s">
        <v>115</v>
      </c>
      <c r="B17" s="2" t="s">
        <v>161</v>
      </c>
      <c r="C17" s="2" t="s">
        <v>63</v>
      </c>
      <c r="D17" s="2" t="s">
        <v>91</v>
      </c>
    </row>
    <row r="18" spans="1:12" x14ac:dyDescent="0.2">
      <c r="A18" t="s">
        <v>29</v>
      </c>
      <c r="B18" s="2" t="s">
        <v>162</v>
      </c>
      <c r="C18" s="2" t="s">
        <v>64</v>
      </c>
      <c r="D18" s="2" t="s">
        <v>92</v>
      </c>
    </row>
    <row r="19" spans="1:12" x14ac:dyDescent="0.2">
      <c r="A19" t="s">
        <v>30</v>
      </c>
      <c r="B19" s="2" t="s">
        <v>163</v>
      </c>
      <c r="C19" s="2" t="s">
        <v>65</v>
      </c>
      <c r="D19" s="2" t="s">
        <v>93</v>
      </c>
    </row>
    <row r="20" spans="1:12" x14ac:dyDescent="0.2">
      <c r="A20" s="83" t="s">
        <v>223</v>
      </c>
      <c r="B20" s="2" t="s">
        <v>224</v>
      </c>
      <c r="C20" s="2" t="s">
        <v>225</v>
      </c>
      <c r="D20" s="2" t="s">
        <v>226</v>
      </c>
      <c r="L20" t="s">
        <v>130</v>
      </c>
    </row>
    <row r="21" spans="1:12" x14ac:dyDescent="0.2">
      <c r="A21" t="s">
        <v>216</v>
      </c>
      <c r="B21" s="2" t="s">
        <v>217</v>
      </c>
      <c r="C21" s="2" t="s">
        <v>218</v>
      </c>
      <c r="D21" s="2" t="s">
        <v>230</v>
      </c>
    </row>
    <row r="22" spans="1:12" x14ac:dyDescent="0.2">
      <c r="A22" t="s">
        <v>219</v>
      </c>
      <c r="B22" s="2" t="s">
        <v>220</v>
      </c>
      <c r="C22" s="2" t="s">
        <v>221</v>
      </c>
      <c r="D22" s="2" t="s">
        <v>222</v>
      </c>
    </row>
    <row r="23" spans="1:12" x14ac:dyDescent="0.2">
      <c r="A23" t="s">
        <v>49</v>
      </c>
      <c r="B23" t="s">
        <v>193</v>
      </c>
      <c r="C23" t="s">
        <v>194</v>
      </c>
      <c r="D23" t="s">
        <v>16</v>
      </c>
    </row>
    <row r="24" spans="1:12" x14ac:dyDescent="0.2">
      <c r="A24" t="s">
        <v>188</v>
      </c>
      <c r="B24" t="s">
        <v>189</v>
      </c>
      <c r="C24" t="s">
        <v>190</v>
      </c>
      <c r="D24" t="s">
        <v>191</v>
      </c>
    </row>
    <row r="25" spans="1:12" x14ac:dyDescent="0.2">
      <c r="A25" t="s">
        <v>214</v>
      </c>
      <c r="B25" t="s">
        <v>215</v>
      </c>
      <c r="C25" t="s">
        <v>215</v>
      </c>
      <c r="D25" t="s">
        <v>215</v>
      </c>
    </row>
    <row r="26" spans="1:12" x14ac:dyDescent="0.2">
      <c r="A26" t="s">
        <v>32</v>
      </c>
      <c r="B26" t="s">
        <v>20</v>
      </c>
      <c r="C26" s="38" t="s">
        <v>67</v>
      </c>
      <c r="D26" s="2" t="s">
        <v>94</v>
      </c>
    </row>
    <row r="27" spans="1:12" s="1" customFormat="1" ht="89.25" x14ac:dyDescent="0.2">
      <c r="A27" s="129" t="s">
        <v>195</v>
      </c>
      <c r="B27" s="129" t="s">
        <v>166</v>
      </c>
      <c r="C27" s="129" t="s">
        <v>196</v>
      </c>
      <c r="D27" s="130" t="s">
        <v>197</v>
      </c>
    </row>
    <row r="28" spans="1:12" s="134" customFormat="1" x14ac:dyDescent="0.2">
      <c r="A28" s="132" t="s">
        <v>39</v>
      </c>
      <c r="B28" s="132" t="s">
        <v>164</v>
      </c>
      <c r="C28" s="132" t="s">
        <v>74</v>
      </c>
      <c r="D28" s="133" t="s">
        <v>97</v>
      </c>
    </row>
    <row r="29" spans="1:12" s="134" customFormat="1" x14ac:dyDescent="0.2">
      <c r="A29" s="132" t="s">
        <v>38</v>
      </c>
      <c r="B29" s="132" t="s">
        <v>165</v>
      </c>
      <c r="C29" s="132" t="s">
        <v>73</v>
      </c>
      <c r="D29" s="133" t="s">
        <v>98</v>
      </c>
    </row>
    <row r="30" spans="1:12" x14ac:dyDescent="0.2">
      <c r="A30" s="38" t="s">
        <v>33</v>
      </c>
      <c r="B30" s="38" t="s">
        <v>172</v>
      </c>
      <c r="C30" s="38" t="s">
        <v>68</v>
      </c>
      <c r="D30" s="49" t="s">
        <v>95</v>
      </c>
    </row>
    <row r="31" spans="1:12" s="131" customFormat="1" ht="123" customHeight="1" x14ac:dyDescent="0.2">
      <c r="A31" s="129" t="s">
        <v>34</v>
      </c>
      <c r="B31" s="129" t="s">
        <v>173</v>
      </c>
      <c r="C31" s="129" t="s">
        <v>171</v>
      </c>
      <c r="D31" s="130" t="s">
        <v>96</v>
      </c>
    </row>
    <row r="32" spans="1:12" s="1" customFormat="1" ht="178.5" x14ac:dyDescent="0.2">
      <c r="A32" s="129" t="s">
        <v>231</v>
      </c>
      <c r="B32" s="129" t="s">
        <v>232</v>
      </c>
      <c r="C32" s="129" t="s">
        <v>233</v>
      </c>
      <c r="D32" s="130" t="s">
        <v>234</v>
      </c>
    </row>
    <row r="33" spans="1:4" s="134" customFormat="1" x14ac:dyDescent="0.2">
      <c r="A33" s="132" t="s">
        <v>37</v>
      </c>
      <c r="B33" s="132" t="s">
        <v>167</v>
      </c>
      <c r="C33" s="132" t="s">
        <v>72</v>
      </c>
      <c r="D33" s="133" t="s">
        <v>99</v>
      </c>
    </row>
    <row r="34" spans="1:4" s="134" customFormat="1" x14ac:dyDescent="0.2">
      <c r="A34" s="132" t="s">
        <v>36</v>
      </c>
      <c r="B34" s="132" t="s">
        <v>168</v>
      </c>
      <c r="C34" s="132" t="s">
        <v>71</v>
      </c>
      <c r="D34" s="133" t="s">
        <v>100</v>
      </c>
    </row>
    <row r="35" spans="1:4" s="134" customFormat="1" x14ac:dyDescent="0.2">
      <c r="A35" s="132" t="s">
        <v>35</v>
      </c>
      <c r="B35" s="132" t="s">
        <v>169</v>
      </c>
      <c r="C35" s="132" t="s">
        <v>70</v>
      </c>
      <c r="D35" s="133" t="s">
        <v>101</v>
      </c>
    </row>
    <row r="36" spans="1:4" s="134" customFormat="1" x14ac:dyDescent="0.2">
      <c r="A36" s="132" t="s">
        <v>75</v>
      </c>
      <c r="B36" s="132" t="s">
        <v>170</v>
      </c>
      <c r="C36" s="132" t="s">
        <v>69</v>
      </c>
      <c r="D36" s="133" t="s">
        <v>102</v>
      </c>
    </row>
    <row r="37" spans="1:4" x14ac:dyDescent="0.2">
      <c r="A37" s="38" t="s">
        <v>40</v>
      </c>
      <c r="B37" s="2" t="s">
        <v>174</v>
      </c>
      <c r="C37" s="38" t="s">
        <v>76</v>
      </c>
      <c r="D37" s="49" t="s">
        <v>103</v>
      </c>
    </row>
    <row r="38" spans="1:4" x14ac:dyDescent="0.2">
      <c r="A38" s="38" t="s">
        <v>31</v>
      </c>
      <c r="B38" s="2" t="s">
        <v>175</v>
      </c>
      <c r="C38" s="38" t="s">
        <v>66</v>
      </c>
      <c r="D38" s="49" t="s">
        <v>104</v>
      </c>
    </row>
    <row r="39" spans="1:4" x14ac:dyDescent="0.2">
      <c r="A39" s="38" t="s">
        <v>41</v>
      </c>
      <c r="B39" s="2" t="s">
        <v>163</v>
      </c>
      <c r="C39" s="38" t="s">
        <v>65</v>
      </c>
      <c r="D39" s="49" t="s">
        <v>93</v>
      </c>
    </row>
    <row r="40" spans="1:4" x14ac:dyDescent="0.2">
      <c r="A40" s="38" t="s">
        <v>42</v>
      </c>
      <c r="B40" s="2" t="s">
        <v>17</v>
      </c>
      <c r="C40" s="38" t="s">
        <v>77</v>
      </c>
      <c r="D40" s="49" t="s">
        <v>105</v>
      </c>
    </row>
    <row r="41" spans="1:4" x14ac:dyDescent="0.2">
      <c r="A41" s="38" t="s">
        <v>43</v>
      </c>
      <c r="B41" s="2" t="s">
        <v>18</v>
      </c>
      <c r="C41" s="38" t="s">
        <v>78</v>
      </c>
      <c r="D41" s="49" t="s">
        <v>106</v>
      </c>
    </row>
    <row r="42" spans="1:4" x14ac:dyDescent="0.2">
      <c r="A42" s="38" t="s">
        <v>227</v>
      </c>
      <c r="B42" s="2" t="s">
        <v>19</v>
      </c>
      <c r="C42" s="38" t="s">
        <v>228</v>
      </c>
      <c r="D42" s="49" t="s">
        <v>229</v>
      </c>
    </row>
    <row r="43" spans="1:4" x14ac:dyDescent="0.2">
      <c r="A43" t="s">
        <v>49</v>
      </c>
      <c r="B43" t="s">
        <v>193</v>
      </c>
      <c r="C43" t="s">
        <v>194</v>
      </c>
      <c r="D43" t="s">
        <v>16</v>
      </c>
    </row>
    <row r="44" spans="1:4" x14ac:dyDescent="0.2">
      <c r="A44" t="s">
        <v>201</v>
      </c>
      <c r="B44" t="s">
        <v>198</v>
      </c>
      <c r="C44" t="s">
        <v>200</v>
      </c>
      <c r="D44" t="s">
        <v>199</v>
      </c>
    </row>
    <row r="45" spans="1:4" x14ac:dyDescent="0.2">
      <c r="A45" s="38" t="s">
        <v>44</v>
      </c>
      <c r="B45" t="s">
        <v>176</v>
      </c>
      <c r="C45" s="38" t="s">
        <v>79</v>
      </c>
      <c r="D45" s="49" t="s">
        <v>107</v>
      </c>
    </row>
    <row r="46" spans="1:4" x14ac:dyDescent="0.2">
      <c r="A46" s="38" t="s">
        <v>46</v>
      </c>
      <c r="B46" s="2" t="s">
        <v>177</v>
      </c>
      <c r="C46" s="38" t="s">
        <v>81</v>
      </c>
      <c r="D46" s="49" t="s">
        <v>108</v>
      </c>
    </row>
    <row r="47" spans="1:4" x14ac:dyDescent="0.2">
      <c r="A47" s="38" t="s">
        <v>45</v>
      </c>
      <c r="B47" s="2" t="s">
        <v>178</v>
      </c>
      <c r="C47" s="38" t="s">
        <v>144</v>
      </c>
      <c r="D47" s="49" t="s">
        <v>145</v>
      </c>
    </row>
    <row r="48" spans="1:4" x14ac:dyDescent="0.2">
      <c r="A48" s="38" t="s">
        <v>47</v>
      </c>
      <c r="B48" s="2" t="s">
        <v>179</v>
      </c>
      <c r="C48" s="38" t="s">
        <v>146</v>
      </c>
      <c r="D48" s="49" t="s">
        <v>147</v>
      </c>
    </row>
    <row r="49" spans="1:4" x14ac:dyDescent="0.2">
      <c r="A49" s="2" t="s">
        <v>22</v>
      </c>
      <c r="B49" s="2" t="s">
        <v>22</v>
      </c>
      <c r="C49" s="2" t="s">
        <v>22</v>
      </c>
      <c r="D49" s="2" t="s">
        <v>22</v>
      </c>
    </row>
    <row r="50" spans="1:4" x14ac:dyDescent="0.2">
      <c r="A50" s="2" t="s">
        <v>23</v>
      </c>
      <c r="B50" s="2" t="s">
        <v>23</v>
      </c>
      <c r="C50" s="2" t="s">
        <v>23</v>
      </c>
      <c r="D50" s="2" t="s">
        <v>23</v>
      </c>
    </row>
    <row r="51" spans="1:4" x14ac:dyDescent="0.2">
      <c r="A51" s="2" t="s">
        <v>187</v>
      </c>
      <c r="B51" s="2" t="s">
        <v>187</v>
      </c>
      <c r="C51" s="2" t="s">
        <v>187</v>
      </c>
      <c r="D51" s="2" t="s">
        <v>187</v>
      </c>
    </row>
    <row r="52" spans="1:4" x14ac:dyDescent="0.2">
      <c r="A52" s="2" t="s">
        <v>48</v>
      </c>
      <c r="B52" s="2" t="s">
        <v>24</v>
      </c>
      <c r="C52" s="2" t="s">
        <v>80</v>
      </c>
      <c r="D52" s="2" t="s">
        <v>109</v>
      </c>
    </row>
    <row r="53" spans="1:4" x14ac:dyDescent="0.2">
      <c r="A53" s="2" t="s">
        <v>49</v>
      </c>
      <c r="B53" s="2" t="s">
        <v>180</v>
      </c>
      <c r="C53" s="2" t="s">
        <v>134</v>
      </c>
      <c r="D53" s="2" t="s">
        <v>16</v>
      </c>
    </row>
    <row r="54" spans="1:4" x14ac:dyDescent="0.2">
      <c r="A54" s="98" t="s">
        <v>131</v>
      </c>
      <c r="B54" s="98" t="s">
        <v>181</v>
      </c>
      <c r="C54" s="98" t="s">
        <v>132</v>
      </c>
      <c r="D54" s="98" t="s">
        <v>133</v>
      </c>
    </row>
    <row r="55" spans="1:4" x14ac:dyDescent="0.2">
      <c r="A55" s="38" t="s">
        <v>50</v>
      </c>
      <c r="B55" s="2" t="s">
        <v>182</v>
      </c>
      <c r="C55" t="s">
        <v>82</v>
      </c>
      <c r="D55" s="2" t="s">
        <v>110</v>
      </c>
    </row>
    <row r="56" spans="1:4" x14ac:dyDescent="0.2">
      <c r="A56" s="2" t="s">
        <v>52</v>
      </c>
      <c r="B56" s="2" t="s">
        <v>183</v>
      </c>
      <c r="C56" s="2" t="s">
        <v>148</v>
      </c>
      <c r="D56" s="2" t="s">
        <v>149</v>
      </c>
    </row>
    <row r="57" spans="1:4" x14ac:dyDescent="0.2">
      <c r="A57" s="2" t="s">
        <v>47</v>
      </c>
      <c r="B57" s="2" t="s">
        <v>179</v>
      </c>
      <c r="C57" s="2" t="s">
        <v>84</v>
      </c>
      <c r="D57" s="2" t="s">
        <v>150</v>
      </c>
    </row>
    <row r="58" spans="1:4" x14ac:dyDescent="0.2">
      <c r="A58" s="2" t="s">
        <v>22</v>
      </c>
      <c r="B58" s="2" t="s">
        <v>22</v>
      </c>
      <c r="C58" s="2" t="s">
        <v>22</v>
      </c>
      <c r="D58" s="2" t="s">
        <v>22</v>
      </c>
    </row>
    <row r="59" spans="1:4" x14ac:dyDescent="0.2">
      <c r="A59" s="2" t="s">
        <v>23</v>
      </c>
      <c r="B59" s="2" t="s">
        <v>23</v>
      </c>
      <c r="C59" s="2" t="s">
        <v>23</v>
      </c>
      <c r="D59" s="2" t="s">
        <v>23</v>
      </c>
    </row>
    <row r="60" spans="1:4" x14ac:dyDescent="0.2">
      <c r="A60" s="2" t="s">
        <v>187</v>
      </c>
      <c r="B60" s="2" t="s">
        <v>187</v>
      </c>
      <c r="C60" s="2" t="s">
        <v>187</v>
      </c>
      <c r="D60" s="2" t="s">
        <v>187</v>
      </c>
    </row>
    <row r="61" spans="1:4" x14ac:dyDescent="0.2">
      <c r="A61" s="2" t="s">
        <v>25</v>
      </c>
      <c r="B61" s="2" t="s">
        <v>25</v>
      </c>
      <c r="C61" s="2" t="s">
        <v>25</v>
      </c>
      <c r="D61" s="2" t="s">
        <v>25</v>
      </c>
    </row>
    <row r="62" spans="1:4" x14ac:dyDescent="0.2">
      <c r="A62" s="2" t="s">
        <v>48</v>
      </c>
      <c r="B62" s="2" t="s">
        <v>24</v>
      </c>
      <c r="C62" s="2" t="s">
        <v>80</v>
      </c>
      <c r="D62" s="2" t="s">
        <v>109</v>
      </c>
    </row>
    <row r="63" spans="1:4" x14ac:dyDescent="0.2">
      <c r="A63" s="2" t="s">
        <v>49</v>
      </c>
      <c r="B63" s="2" t="s">
        <v>180</v>
      </c>
      <c r="C63" s="2" t="s">
        <v>134</v>
      </c>
      <c r="D63" s="2" t="s">
        <v>16</v>
      </c>
    </row>
    <row r="64" spans="1:4" x14ac:dyDescent="0.2">
      <c r="A64" s="98" t="s">
        <v>131</v>
      </c>
      <c r="B64" s="98" t="s">
        <v>181</v>
      </c>
      <c r="C64" s="98" t="s">
        <v>132</v>
      </c>
      <c r="D64" s="98" t="s">
        <v>133</v>
      </c>
    </row>
    <row r="65" spans="1:5" x14ac:dyDescent="0.2">
      <c r="A65" s="38" t="s">
        <v>51</v>
      </c>
      <c r="B65" s="2" t="s">
        <v>184</v>
      </c>
      <c r="C65" t="s">
        <v>83</v>
      </c>
      <c r="D65" s="2" t="s">
        <v>111</v>
      </c>
    </row>
    <row r="66" spans="1:5" x14ac:dyDescent="0.2">
      <c r="A66" s="2" t="s">
        <v>53</v>
      </c>
      <c r="B66" s="2" t="s">
        <v>185</v>
      </c>
      <c r="C66" t="s">
        <v>151</v>
      </c>
      <c r="D66" s="2" t="s">
        <v>152</v>
      </c>
    </row>
    <row r="67" spans="1:5" x14ac:dyDescent="0.2">
      <c r="A67" t="s">
        <v>47</v>
      </c>
      <c r="B67" s="2" t="s">
        <v>179</v>
      </c>
      <c r="C67" t="s">
        <v>84</v>
      </c>
      <c r="D67" s="2" t="s">
        <v>150</v>
      </c>
    </row>
    <row r="68" spans="1:5" x14ac:dyDescent="0.2">
      <c r="A68" s="2" t="s">
        <v>22</v>
      </c>
      <c r="B68" s="2" t="s">
        <v>22</v>
      </c>
      <c r="C68" s="2" t="s">
        <v>22</v>
      </c>
      <c r="D68" s="2" t="s">
        <v>22</v>
      </c>
    </row>
    <row r="69" spans="1:5" x14ac:dyDescent="0.2">
      <c r="A69" s="2" t="s">
        <v>23</v>
      </c>
      <c r="B69" s="2" t="s">
        <v>23</v>
      </c>
      <c r="C69" s="2" t="s">
        <v>23</v>
      </c>
      <c r="D69" s="2" t="s">
        <v>23</v>
      </c>
    </row>
    <row r="70" spans="1:5" x14ac:dyDescent="0.2">
      <c r="A70" s="2" t="s">
        <v>187</v>
      </c>
      <c r="B70" s="2" t="s">
        <v>187</v>
      </c>
      <c r="C70" s="2" t="s">
        <v>187</v>
      </c>
      <c r="D70" s="2" t="s">
        <v>187</v>
      </c>
    </row>
    <row r="71" spans="1:5" x14ac:dyDescent="0.2">
      <c r="A71" s="2" t="s">
        <v>48</v>
      </c>
      <c r="B71" s="2" t="s">
        <v>24</v>
      </c>
      <c r="C71" s="2" t="s">
        <v>80</v>
      </c>
      <c r="D71" s="2" t="s">
        <v>109</v>
      </c>
    </row>
    <row r="72" spans="1:5" x14ac:dyDescent="0.2">
      <c r="A72" s="2" t="s">
        <v>49</v>
      </c>
      <c r="B72" s="2" t="s">
        <v>180</v>
      </c>
      <c r="C72" s="2" t="s">
        <v>134</v>
      </c>
      <c r="D72" s="2" t="s">
        <v>16</v>
      </c>
    </row>
    <row r="73" spans="1:5" x14ac:dyDescent="0.2">
      <c r="A73" s="98" t="s">
        <v>131</v>
      </c>
      <c r="B73" s="98" t="s">
        <v>181</v>
      </c>
      <c r="C73" s="98" t="s">
        <v>132</v>
      </c>
      <c r="D73" s="98" t="s">
        <v>133</v>
      </c>
    </row>
    <row r="74" spans="1:5" x14ac:dyDescent="0.2">
      <c r="A74" s="77" t="s">
        <v>117</v>
      </c>
      <c r="B74" s="77"/>
      <c r="C74" s="77"/>
      <c r="D74" s="77"/>
      <c r="E74" s="1"/>
    </row>
    <row r="75" spans="1:5" x14ac:dyDescent="0.2">
      <c r="A75" t="s">
        <v>118</v>
      </c>
      <c r="B75" t="s">
        <v>186</v>
      </c>
      <c r="C75" t="s">
        <v>119</v>
      </c>
      <c r="D75" t="s">
        <v>120</v>
      </c>
    </row>
    <row r="76" spans="1:5" x14ac:dyDescent="0.2">
      <c r="A76" t="s">
        <v>121</v>
      </c>
      <c r="B76" t="s">
        <v>162</v>
      </c>
      <c r="C76" t="s">
        <v>64</v>
      </c>
      <c r="D76" t="s">
        <v>92</v>
      </c>
    </row>
    <row r="77" spans="1:5" x14ac:dyDescent="0.2">
      <c r="A77" s="77" t="s">
        <v>116</v>
      </c>
      <c r="B77" s="77"/>
      <c r="C77" s="77"/>
      <c r="D77" s="77"/>
      <c r="E77" s="77"/>
    </row>
    <row r="78" spans="1:5" x14ac:dyDescent="0.2">
      <c r="A78" t="s">
        <v>32</v>
      </c>
      <c r="B78" s="78" t="s">
        <v>20</v>
      </c>
      <c r="C78" t="s">
        <v>67</v>
      </c>
      <c r="D78" t="s">
        <v>94</v>
      </c>
      <c r="E78" s="77" t="str">
        <f>IF(desc!$B$1=1,desc!A78,IF(desc!$B$1=2,desc!$B78,IF(desc!$B$1=3,desc!C78,desc!D78)))</f>
        <v>Nombre de clients à la téléphonie mobile</v>
      </c>
    </row>
    <row r="79" spans="1:5" x14ac:dyDescent="0.2">
      <c r="A79" t="s">
        <v>123</v>
      </c>
      <c r="B79" t="s">
        <v>122</v>
      </c>
      <c r="C79" t="s">
        <v>124</v>
      </c>
      <c r="D79" t="s">
        <v>125</v>
      </c>
      <c r="E79" s="77" t="str">
        <f>IF(desc!$B$1=1,desc!A79,IF(desc!$B$1=2,desc!$B79,IF(desc!$B$1=3,desc!C79,desc!D79)))</f>
        <v>Nombre de clients en milliers</v>
      </c>
    </row>
    <row r="80" spans="1:5" x14ac:dyDescent="0.2">
      <c r="A80" s="237" t="s">
        <v>203</v>
      </c>
      <c r="B80" s="237" t="s">
        <v>204</v>
      </c>
      <c r="C80" s="237" t="s">
        <v>205</v>
      </c>
      <c r="D80" s="237" t="s">
        <v>206</v>
      </c>
    </row>
    <row r="81" spans="1:4" x14ac:dyDescent="0.2">
      <c r="A81" s="237" t="s">
        <v>211</v>
      </c>
      <c r="B81" s="237" t="s">
        <v>212</v>
      </c>
      <c r="C81" s="237" t="s">
        <v>213</v>
      </c>
      <c r="D81" s="237" t="s">
        <v>212</v>
      </c>
    </row>
    <row r="82" spans="1:4" ht="38.25" x14ac:dyDescent="0.2">
      <c r="A82" s="237" t="s">
        <v>207</v>
      </c>
      <c r="B82" s="237" t="s">
        <v>208</v>
      </c>
      <c r="C82" s="237" t="s">
        <v>209</v>
      </c>
      <c r="D82" s="237" t="s">
        <v>210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Graphiques</vt:lpstr>
      </vt:variant>
      <vt:variant>
        <vt:i4>1</vt:i4>
      </vt:variant>
    </vt:vector>
  </HeadingPairs>
  <TitlesOfParts>
    <vt:vector size="9" baseType="lpstr">
      <vt:lpstr>Intro</vt:lpstr>
      <vt:lpstr>Tab_SM1</vt:lpstr>
      <vt:lpstr>text_SM2</vt:lpstr>
      <vt:lpstr>Tab_SM2</vt:lpstr>
      <vt:lpstr>Tab_SM2 masqué</vt:lpstr>
      <vt:lpstr>SM1PM_post</vt:lpstr>
      <vt:lpstr>SM1PM_prep</vt:lpstr>
      <vt:lpstr>SM1PM_tot</vt:lpstr>
      <vt:lpstr>GraphSM2</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cp:lastPrinted>2016-12-07T15:24:35Z</cp:lastPrinted>
  <dcterms:created xsi:type="dcterms:W3CDTF">2016-10-25T06:43:27Z</dcterms:created>
  <dcterms:modified xsi:type="dcterms:W3CDTF">2025-11-18T15:17:43Z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2025-10-16T06:21:57Z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7dd1280d-3524-413b-b619-45f7c95913d4</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